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zylnikovaoyu\Desktop\Миграционная политика\04_Тестирование\26_02_05_Изменения в приказ_Тестирование\01_Приказ\Приложения к приказу\Приложения к Регламенту\"/>
    </mc:Choice>
  </mc:AlternateContent>
  <bookViews>
    <workbookView xWindow="0" yWindow="0" windowWidth="38400" windowHeight="17115" firstSheet="1" activeTab="1"/>
  </bookViews>
  <sheets>
    <sheet name="регионы" sheetId="13" state="hidden" r:id="rId1"/>
    <sheet name="Начало и Правила" sheetId="16" r:id="rId2"/>
    <sheet name="1 класс" sheetId="1" r:id="rId3"/>
    <sheet name="2 класс" sheetId="2" r:id="rId4"/>
    <sheet name="3 класс" sheetId="4" r:id="rId5"/>
    <sheet name="4 класс" sheetId="5" r:id="rId6"/>
    <sheet name="5 класс" sheetId="6" r:id="rId7"/>
    <sheet name="6 класс" sheetId="7" r:id="rId8"/>
    <sheet name="7 класс" sheetId="8" r:id="rId9"/>
    <sheet name="8 класс" sheetId="9" r:id="rId10"/>
    <sheet name="9 класс" sheetId="10" r:id="rId11"/>
    <sheet name="10 класс" sheetId="11" r:id="rId12"/>
    <sheet name="11 класс" sheetId="12" r:id="rId13"/>
  </sheets>
  <definedNames>
    <definedName name="_xlnm.Print_Area" localSheetId="1">'Начало и Правила'!$A$1:$U$60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2" l="1"/>
  <c r="AB18" i="2"/>
  <c r="AB19" i="2"/>
  <c r="AG19" i="2" s="1"/>
  <c r="AB20" i="2"/>
  <c r="AG20" i="2" s="1"/>
  <c r="AB21" i="2"/>
  <c r="AG21" i="2" s="1"/>
  <c r="AB22" i="2"/>
  <c r="AG22" i="2" s="1"/>
  <c r="AB23" i="2"/>
  <c r="AG23" i="2" s="1"/>
  <c r="AB24" i="2"/>
  <c r="AG24" i="2" s="1"/>
  <c r="AB25" i="2"/>
  <c r="AG25" i="2" s="1"/>
  <c r="AB26" i="2"/>
  <c r="AB27" i="2"/>
  <c r="AG27" i="2" s="1"/>
  <c r="AB28" i="2"/>
  <c r="AG28" i="2" s="1"/>
  <c r="AB29" i="2"/>
  <c r="AD29" i="2" s="1"/>
  <c r="AH29" i="2" s="1"/>
  <c r="AC17" i="2"/>
  <c r="AC18" i="2"/>
  <c r="AD18" i="2" s="1"/>
  <c r="AF18" i="2" s="1"/>
  <c r="AC19" i="2"/>
  <c r="AD19" i="2" s="1"/>
  <c r="AC20" i="2"/>
  <c r="AC21" i="2"/>
  <c r="AD21" i="2" s="1"/>
  <c r="AF21" i="2" s="1"/>
  <c r="AC22" i="2"/>
  <c r="AD22" i="2" s="1"/>
  <c r="AC23" i="2"/>
  <c r="AD23" i="2" s="1"/>
  <c r="AC24" i="2"/>
  <c r="AC25" i="2"/>
  <c r="AC26" i="2"/>
  <c r="AC27" i="2"/>
  <c r="AC28" i="2"/>
  <c r="AC29" i="2"/>
  <c r="AD17" i="2"/>
  <c r="AE17" i="2" s="1"/>
  <c r="AD20" i="2"/>
  <c r="AF20" i="2" s="1"/>
  <c r="AF17" i="2"/>
  <c r="AG17" i="2"/>
  <c r="AG18" i="2"/>
  <c r="AG29" i="2"/>
  <c r="AA16" i="4"/>
  <c r="AB16" i="4"/>
  <c r="AA17" i="4"/>
  <c r="AF17" i="4" s="1"/>
  <c r="AB17" i="4"/>
  <c r="AB15" i="5"/>
  <c r="AB16" i="5"/>
  <c r="AG16" i="5" s="1"/>
  <c r="AB17" i="5"/>
  <c r="AB18" i="5"/>
  <c r="AG18" i="5" s="1"/>
  <c r="AB19" i="5"/>
  <c r="AB20" i="5"/>
  <c r="AG20" i="5" s="1"/>
  <c r="AB21" i="5"/>
  <c r="AB22" i="5"/>
  <c r="AG22" i="5" s="1"/>
  <c r="AC15" i="5"/>
  <c r="AC16" i="5"/>
  <c r="AC17" i="5"/>
  <c r="AC18" i="5"/>
  <c r="AC19" i="5"/>
  <c r="AC20" i="5"/>
  <c r="AC21" i="5"/>
  <c r="AC22" i="5"/>
  <c r="AG17" i="5"/>
  <c r="AG19" i="5"/>
  <c r="AG21" i="5"/>
  <c r="AC16" i="4" l="1"/>
  <c r="AD16" i="4" s="1"/>
  <c r="AD24" i="2"/>
  <c r="AF24" i="2" s="1"/>
  <c r="AD25" i="2"/>
  <c r="AE25" i="2" s="1"/>
  <c r="AE22" i="2"/>
  <c r="AH22" i="2"/>
  <c r="AH23" i="2"/>
  <c r="AF23" i="2"/>
  <c r="AH17" i="2"/>
  <c r="AH19" i="2"/>
  <c r="AE19" i="2"/>
  <c r="AF19" i="2"/>
  <c r="AF29" i="2"/>
  <c r="AD26" i="2"/>
  <c r="AF26" i="2" s="1"/>
  <c r="AE23" i="2"/>
  <c r="AF22" i="2"/>
  <c r="AE21" i="2"/>
  <c r="AE29" i="2"/>
  <c r="AE24" i="2"/>
  <c r="AE20" i="2"/>
  <c r="AH18" i="2"/>
  <c r="AE18" i="2"/>
  <c r="AD28" i="2"/>
  <c r="AE28" i="2" s="1"/>
  <c r="AG26" i="2"/>
  <c r="AH21" i="2"/>
  <c r="AF25" i="2"/>
  <c r="AH24" i="2"/>
  <c r="AH25" i="2"/>
  <c r="AH20" i="2"/>
  <c r="AD27" i="2"/>
  <c r="AG16" i="4"/>
  <c r="AF16" i="4"/>
  <c r="AE16" i="4"/>
  <c r="AC17" i="4"/>
  <c r="AD20" i="5"/>
  <c r="AD22" i="5"/>
  <c r="AE22" i="5" s="1"/>
  <c r="AD21" i="5"/>
  <c r="AF21" i="5" s="1"/>
  <c r="AD17" i="5"/>
  <c r="AE17" i="5" s="1"/>
  <c r="AD19" i="5"/>
  <c r="AD15" i="5"/>
  <c r="AF15" i="5" s="1"/>
  <c r="AH17" i="5"/>
  <c r="AF17" i="5"/>
  <c r="AE19" i="5"/>
  <c r="AF19" i="5"/>
  <c r="AH19" i="5"/>
  <c r="AE20" i="5"/>
  <c r="AH20" i="5"/>
  <c r="AF20" i="5"/>
  <c r="AH15" i="5"/>
  <c r="AE15" i="5"/>
  <c r="AG15" i="5"/>
  <c r="AD18" i="5"/>
  <c r="AD16" i="5"/>
  <c r="S29" i="1"/>
  <c r="Q22" i="1"/>
  <c r="R22" i="1" s="1"/>
  <c r="Q23" i="1"/>
  <c r="R23" i="1" s="1"/>
  <c r="Q24" i="1"/>
  <c r="S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S33" i="1" s="1"/>
  <c r="Q34" i="1"/>
  <c r="R34" i="1" s="1"/>
  <c r="Q35" i="1"/>
  <c r="R35" i="1" s="1"/>
  <c r="R24" i="1"/>
  <c r="T30" i="1" l="1"/>
  <c r="AF28" i="2"/>
  <c r="AH28" i="2"/>
  <c r="T35" i="1"/>
  <c r="S35" i="1"/>
  <c r="AE21" i="5"/>
  <c r="AH21" i="5"/>
  <c r="AH22" i="5"/>
  <c r="AH26" i="2"/>
  <c r="T34" i="1"/>
  <c r="S34" i="1"/>
  <c r="S22" i="1"/>
  <c r="T29" i="1"/>
  <c r="S27" i="1"/>
  <c r="T26" i="1"/>
  <c r="T24" i="1"/>
  <c r="T22" i="1"/>
  <c r="AE26" i="2"/>
  <c r="AH27" i="2"/>
  <c r="AE27" i="2"/>
  <c r="AF27" i="2"/>
  <c r="AD17" i="4"/>
  <c r="AE17" i="4"/>
  <c r="AG17" i="4"/>
  <c r="AF22" i="5"/>
  <c r="AF16" i="5"/>
  <c r="AE16" i="5"/>
  <c r="AH16" i="5"/>
  <c r="AF18" i="5"/>
  <c r="AE18" i="5"/>
  <c r="AH18" i="5"/>
  <c r="S23" i="1"/>
  <c r="T23" i="1"/>
  <c r="T28" i="1"/>
  <c r="S28" i="1"/>
  <c r="T33" i="1"/>
  <c r="T27" i="1"/>
  <c r="R33" i="1"/>
  <c r="T32" i="1"/>
  <c r="S32" i="1"/>
  <c r="S26" i="1"/>
  <c r="T31" i="1"/>
  <c r="T25" i="1"/>
  <c r="S31" i="1"/>
  <c r="S25" i="1"/>
  <c r="S30" i="1"/>
  <c r="AF38" i="12"/>
  <c r="AF39" i="12"/>
  <c r="AF40" i="12"/>
  <c r="AL40" i="12" s="1"/>
  <c r="AF41" i="12"/>
  <c r="AF42" i="12"/>
  <c r="AF43" i="12"/>
  <c r="AF44" i="12"/>
  <c r="AF5" i="12"/>
  <c r="AK5" i="12" s="1"/>
  <c r="AF6" i="12"/>
  <c r="AK6" i="12" s="1"/>
  <c r="AF7" i="12"/>
  <c r="AF8" i="12"/>
  <c r="AF9" i="12"/>
  <c r="AK9" i="12" s="1"/>
  <c r="AF10" i="12"/>
  <c r="AK10" i="12" s="1"/>
  <c r="AF11" i="12"/>
  <c r="AF12" i="12"/>
  <c r="AF13" i="12"/>
  <c r="AF14" i="12"/>
  <c r="AF15" i="12"/>
  <c r="AF16" i="12"/>
  <c r="AK16" i="12" s="1"/>
  <c r="AF17" i="12"/>
  <c r="AK17" i="12" s="1"/>
  <c r="AF18" i="12"/>
  <c r="AK18" i="12" s="1"/>
  <c r="AF19" i="12"/>
  <c r="AK19" i="12" s="1"/>
  <c r="AF20" i="12"/>
  <c r="AF21" i="12"/>
  <c r="AK21" i="12" s="1"/>
  <c r="AF22" i="12"/>
  <c r="AK22" i="12" s="1"/>
  <c r="AF23" i="12"/>
  <c r="AF24" i="12"/>
  <c r="AF25" i="12"/>
  <c r="AK25" i="12" s="1"/>
  <c r="AF26" i="12"/>
  <c r="AF27" i="12"/>
  <c r="AK27" i="12" s="1"/>
  <c r="AF28" i="12"/>
  <c r="AK28" i="12" s="1"/>
  <c r="AF29" i="12"/>
  <c r="AG38" i="12"/>
  <c r="AG39" i="12"/>
  <c r="AG40" i="12"/>
  <c r="AG41" i="12"/>
  <c r="AG42" i="12"/>
  <c r="AG43" i="12"/>
  <c r="AG44" i="12"/>
  <c r="AG5" i="12"/>
  <c r="AG6" i="12"/>
  <c r="AG7" i="12"/>
  <c r="AG8" i="12"/>
  <c r="AH8" i="12" s="1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H20" i="12" s="1"/>
  <c r="AL20" i="12" s="1"/>
  <c r="AG21" i="12"/>
  <c r="AG22" i="12"/>
  <c r="AG23" i="12"/>
  <c r="AG24" i="12"/>
  <c r="AG25" i="12"/>
  <c r="AG26" i="12"/>
  <c r="AG27" i="12"/>
  <c r="AG28" i="12"/>
  <c r="AG29" i="12"/>
  <c r="AK8" i="12"/>
  <c r="AK13" i="12"/>
  <c r="AK15" i="12"/>
  <c r="AK20" i="12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7" i="11"/>
  <c r="AF48" i="11"/>
  <c r="AF5" i="11"/>
  <c r="AF6" i="11"/>
  <c r="AF7" i="11"/>
  <c r="AF8" i="11"/>
  <c r="AF9" i="11"/>
  <c r="AF10" i="11"/>
  <c r="AK10" i="11" s="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K22" i="11" s="1"/>
  <c r="AF23" i="11"/>
  <c r="AF24" i="11"/>
  <c r="AF25" i="11"/>
  <c r="AF26" i="11"/>
  <c r="AF27" i="11"/>
  <c r="AF28" i="11"/>
  <c r="AF29" i="11"/>
  <c r="AF30" i="11"/>
  <c r="AF31" i="11"/>
  <c r="AF32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8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5" i="10"/>
  <c r="AD6" i="10"/>
  <c r="AI6" i="10" s="1"/>
  <c r="AD7" i="10"/>
  <c r="AD8" i="10"/>
  <c r="AI8" i="10" s="1"/>
  <c r="AD9" i="10"/>
  <c r="AI9" i="10" s="1"/>
  <c r="AD10" i="10"/>
  <c r="AI10" i="10" s="1"/>
  <c r="AD11" i="10"/>
  <c r="AI11" i="10" s="1"/>
  <c r="AD12" i="10"/>
  <c r="AI12" i="10" s="1"/>
  <c r="AD13" i="10"/>
  <c r="AI13" i="10" s="1"/>
  <c r="AD14" i="10"/>
  <c r="AI14" i="10" s="1"/>
  <c r="AD15" i="10"/>
  <c r="AI15" i="10" s="1"/>
  <c r="AD16" i="10"/>
  <c r="AD17" i="10"/>
  <c r="AD18" i="10"/>
  <c r="AD19" i="10"/>
  <c r="AD20" i="10"/>
  <c r="AI20" i="10" s="1"/>
  <c r="AD21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F17" i="10" s="1"/>
  <c r="AG17" i="10" s="1"/>
  <c r="AE18" i="10"/>
  <c r="AE19" i="10"/>
  <c r="AE20" i="10"/>
  <c r="AE21" i="10"/>
  <c r="AI16" i="10"/>
  <c r="AI17" i="10"/>
  <c r="AI18" i="10"/>
  <c r="AI19" i="10"/>
  <c r="AI21" i="10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5" i="9"/>
  <c r="AI5" i="9" s="1"/>
  <c r="AD6" i="9"/>
  <c r="AF6" i="9" s="1"/>
  <c r="AD7" i="9"/>
  <c r="AI7" i="9" s="1"/>
  <c r="AD8" i="9"/>
  <c r="AD9" i="9"/>
  <c r="AD10" i="9"/>
  <c r="AI10" i="9" s="1"/>
  <c r="AD11" i="9"/>
  <c r="AD12" i="9"/>
  <c r="AI12" i="9" s="1"/>
  <c r="AD13" i="9"/>
  <c r="AD14" i="9"/>
  <c r="AF14" i="9" s="1"/>
  <c r="AD15" i="9"/>
  <c r="AI15" i="9" s="1"/>
  <c r="AD16" i="9"/>
  <c r="AD17" i="9"/>
  <c r="AI17" i="9" s="1"/>
  <c r="AD18" i="9"/>
  <c r="AF18" i="9" s="1"/>
  <c r="AD19" i="9"/>
  <c r="AI19" i="9" s="1"/>
  <c r="AD20" i="9"/>
  <c r="AD21" i="9"/>
  <c r="AI21" i="9" s="1"/>
  <c r="AE24" i="9"/>
  <c r="AE25" i="9"/>
  <c r="AE26" i="9"/>
  <c r="AE27" i="9"/>
  <c r="AE28" i="9"/>
  <c r="AE29" i="9"/>
  <c r="AE30" i="9"/>
  <c r="AE31" i="9"/>
  <c r="AE32" i="9"/>
  <c r="AF32" i="9" s="1"/>
  <c r="AE33" i="9"/>
  <c r="AE34" i="9"/>
  <c r="AE35" i="9"/>
  <c r="AE36" i="9"/>
  <c r="AE37" i="9"/>
  <c r="AE5" i="9"/>
  <c r="AE6" i="9"/>
  <c r="AE7" i="9"/>
  <c r="AE8" i="9"/>
  <c r="AE9" i="9"/>
  <c r="AE10" i="9"/>
  <c r="AE11" i="9"/>
  <c r="AF11" i="9" s="1"/>
  <c r="AE12" i="9"/>
  <c r="AE13" i="9"/>
  <c r="AE14" i="9"/>
  <c r="AE15" i="9"/>
  <c r="AE16" i="9"/>
  <c r="AE17" i="9"/>
  <c r="AE18" i="9"/>
  <c r="AE19" i="9"/>
  <c r="AE20" i="9"/>
  <c r="AE21" i="9"/>
  <c r="AF37" i="9"/>
  <c r="AI9" i="9"/>
  <c r="AI11" i="9"/>
  <c r="AI20" i="9"/>
  <c r="AD27" i="8"/>
  <c r="AD28" i="8"/>
  <c r="AD29" i="8"/>
  <c r="AD30" i="8"/>
  <c r="AD31" i="8"/>
  <c r="AD32" i="8"/>
  <c r="AD5" i="8"/>
  <c r="AI5" i="8" s="1"/>
  <c r="AD6" i="8"/>
  <c r="AD7" i="8"/>
  <c r="AD8" i="8"/>
  <c r="AI8" i="8" s="1"/>
  <c r="AD9" i="8"/>
  <c r="AI9" i="8" s="1"/>
  <c r="AD10" i="8"/>
  <c r="AI10" i="8" s="1"/>
  <c r="AD11" i="8"/>
  <c r="AI11" i="8" s="1"/>
  <c r="AD12" i="8"/>
  <c r="AD13" i="8"/>
  <c r="AD14" i="8"/>
  <c r="AD15" i="8"/>
  <c r="AD16" i="8"/>
  <c r="AI16" i="8" s="1"/>
  <c r="AD17" i="8"/>
  <c r="AI17" i="8" s="1"/>
  <c r="AD18" i="8"/>
  <c r="AI18" i="8" s="1"/>
  <c r="AE27" i="8"/>
  <c r="AE28" i="8"/>
  <c r="AE29" i="8"/>
  <c r="AE30" i="8"/>
  <c r="AE31" i="8"/>
  <c r="AE32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F18" i="8" s="1"/>
  <c r="AH18" i="8" s="1"/>
  <c r="AI6" i="8"/>
  <c r="AI7" i="8"/>
  <c r="AD31" i="7"/>
  <c r="AD32" i="7"/>
  <c r="AD33" i="7"/>
  <c r="AD34" i="7"/>
  <c r="AD35" i="7"/>
  <c r="AD36" i="7"/>
  <c r="AD37" i="7"/>
  <c r="AD38" i="7"/>
  <c r="AD5" i="7"/>
  <c r="AI5" i="7" s="1"/>
  <c r="AD6" i="7"/>
  <c r="AI6" i="7" s="1"/>
  <c r="AD7" i="7"/>
  <c r="AD8" i="7"/>
  <c r="AI8" i="7" s="1"/>
  <c r="AD9" i="7"/>
  <c r="AD10" i="7"/>
  <c r="AD11" i="7"/>
  <c r="AD12" i="7"/>
  <c r="AD13" i="7"/>
  <c r="AD14" i="7"/>
  <c r="AI14" i="7" s="1"/>
  <c r="AD15" i="7"/>
  <c r="AI15" i="7" s="1"/>
  <c r="AD16" i="7"/>
  <c r="AI16" i="7" s="1"/>
  <c r="AD17" i="7"/>
  <c r="AI17" i="7" s="1"/>
  <c r="AD18" i="7"/>
  <c r="AI18" i="7" s="1"/>
  <c r="AD19" i="7"/>
  <c r="AI19" i="7" s="1"/>
  <c r="AD20" i="7"/>
  <c r="AI20" i="7" s="1"/>
  <c r="AD21" i="7"/>
  <c r="AD22" i="7"/>
  <c r="AI22" i="7" s="1"/>
  <c r="AD23" i="7"/>
  <c r="AI23" i="7" s="1"/>
  <c r="AD24" i="7"/>
  <c r="AE31" i="7"/>
  <c r="AE32" i="7"/>
  <c r="AE33" i="7"/>
  <c r="AE34" i="7"/>
  <c r="AE35" i="7"/>
  <c r="AF35" i="7" s="1"/>
  <c r="AE36" i="7"/>
  <c r="AE37" i="7"/>
  <c r="AE38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F10" i="7"/>
  <c r="AG10" i="7" s="1"/>
  <c r="AF13" i="7"/>
  <c r="AG13" i="7" s="1"/>
  <c r="AF22" i="7"/>
  <c r="AG22" i="7" s="1"/>
  <c r="AI7" i="7"/>
  <c r="AI10" i="7"/>
  <c r="AI11" i="7"/>
  <c r="AI13" i="7"/>
  <c r="AB23" i="6"/>
  <c r="AB24" i="6"/>
  <c r="AB25" i="6"/>
  <c r="AB26" i="6"/>
  <c r="AB27" i="6"/>
  <c r="AB28" i="6"/>
  <c r="AH28" i="6" s="1"/>
  <c r="AB29" i="6"/>
  <c r="AH29" i="6" s="1"/>
  <c r="AB30" i="6"/>
  <c r="AH30" i="6" s="1"/>
  <c r="AB31" i="6"/>
  <c r="AH31" i="6" s="1"/>
  <c r="AB32" i="6"/>
  <c r="AB33" i="6"/>
  <c r="AH33" i="6" s="1"/>
  <c r="AB34" i="6"/>
  <c r="AB5" i="6"/>
  <c r="AG5" i="6" s="1"/>
  <c r="AB6" i="6"/>
  <c r="AG6" i="6" s="1"/>
  <c r="AB7" i="6"/>
  <c r="AG7" i="6" s="1"/>
  <c r="AB8" i="6"/>
  <c r="AG8" i="6" s="1"/>
  <c r="AB9" i="6"/>
  <c r="AG9" i="6" s="1"/>
  <c r="AB10" i="6"/>
  <c r="AB11" i="6"/>
  <c r="AG11" i="6" s="1"/>
  <c r="AB12" i="6"/>
  <c r="AG12" i="6" s="1"/>
  <c r="AB13" i="6"/>
  <c r="AB14" i="6"/>
  <c r="AB15" i="6"/>
  <c r="AB16" i="6"/>
  <c r="AB17" i="6"/>
  <c r="AG17" i="6" s="1"/>
  <c r="AB18" i="6"/>
  <c r="AG18" i="6" s="1"/>
  <c r="AB19" i="6"/>
  <c r="AG19" i="6" s="1"/>
  <c r="AB20" i="6"/>
  <c r="AC23" i="6"/>
  <c r="AD23" i="6" s="1"/>
  <c r="AE23" i="6" s="1"/>
  <c r="AC24" i="6"/>
  <c r="AD24" i="6" s="1"/>
  <c r="AC25" i="6"/>
  <c r="AD25" i="6" s="1"/>
  <c r="AC26" i="6"/>
  <c r="AD26" i="6" s="1"/>
  <c r="AC27" i="6"/>
  <c r="AC28" i="6"/>
  <c r="AC29" i="6"/>
  <c r="AC30" i="6"/>
  <c r="AC31" i="6"/>
  <c r="AC32" i="6"/>
  <c r="AD32" i="6" s="1"/>
  <c r="AE32" i="6" s="1"/>
  <c r="AC33" i="6"/>
  <c r="AC34" i="6"/>
  <c r="AC5" i="6"/>
  <c r="AC6" i="6"/>
  <c r="AD6" i="6" s="1"/>
  <c r="AC7" i="6"/>
  <c r="AD7" i="6" s="1"/>
  <c r="AC8" i="6"/>
  <c r="AD8" i="6" s="1"/>
  <c r="AC9" i="6"/>
  <c r="AC10" i="6"/>
  <c r="AC11" i="6"/>
  <c r="AC12" i="6"/>
  <c r="AC13" i="6"/>
  <c r="AC14" i="6"/>
  <c r="AD14" i="6" s="1"/>
  <c r="AE14" i="6" s="1"/>
  <c r="AC15" i="6"/>
  <c r="AC16" i="6"/>
  <c r="AC17" i="6"/>
  <c r="AD17" i="6" s="1"/>
  <c r="AE17" i="6" s="1"/>
  <c r="AC18" i="6"/>
  <c r="AD18" i="6" s="1"/>
  <c r="AC19" i="6"/>
  <c r="AD19" i="6" s="1"/>
  <c r="AC20" i="6"/>
  <c r="AG32" i="6"/>
  <c r="AG14" i="6"/>
  <c r="AG20" i="6"/>
  <c r="AB25" i="5"/>
  <c r="AB26" i="5"/>
  <c r="AG26" i="5" s="1"/>
  <c r="AB27" i="5"/>
  <c r="AH27" i="5" s="1"/>
  <c r="AB28" i="5"/>
  <c r="AH28" i="5" s="1"/>
  <c r="AB29" i="5"/>
  <c r="AG29" i="5" s="1"/>
  <c r="AB30" i="5"/>
  <c r="AH30" i="5" s="1"/>
  <c r="AB31" i="5"/>
  <c r="AB32" i="5"/>
  <c r="AB33" i="5"/>
  <c r="AB5" i="5"/>
  <c r="AB6" i="5"/>
  <c r="AB7" i="5"/>
  <c r="AB8" i="5"/>
  <c r="AG8" i="5" s="1"/>
  <c r="AB9" i="5"/>
  <c r="AG9" i="5" s="1"/>
  <c r="AB10" i="5"/>
  <c r="AB11" i="5"/>
  <c r="AG11" i="5" s="1"/>
  <c r="AB12" i="5"/>
  <c r="AG12" i="5" s="1"/>
  <c r="AB13" i="5"/>
  <c r="AB14" i="5"/>
  <c r="AC25" i="5"/>
  <c r="AC26" i="5"/>
  <c r="AC27" i="5"/>
  <c r="AC28" i="5"/>
  <c r="AC29" i="5"/>
  <c r="AC30" i="5"/>
  <c r="AC31" i="5"/>
  <c r="AC32" i="5"/>
  <c r="AC33" i="5"/>
  <c r="AC5" i="5"/>
  <c r="AC6" i="5"/>
  <c r="AC7" i="5"/>
  <c r="AC8" i="5"/>
  <c r="AC9" i="5"/>
  <c r="AC10" i="5"/>
  <c r="AC11" i="5"/>
  <c r="AC12" i="5"/>
  <c r="AC13" i="5"/>
  <c r="AC14" i="5"/>
  <c r="AA24" i="4"/>
  <c r="AA25" i="4"/>
  <c r="AG25" i="4" s="1"/>
  <c r="AA26" i="4"/>
  <c r="AA27" i="4"/>
  <c r="AG27" i="4" s="1"/>
  <c r="AA28" i="4"/>
  <c r="AG28" i="4" s="1"/>
  <c r="AA29" i="4"/>
  <c r="AG29" i="4" s="1"/>
  <c r="AA30" i="4"/>
  <c r="AA31" i="4"/>
  <c r="AA32" i="4"/>
  <c r="AG32" i="4" s="1"/>
  <c r="AA5" i="4"/>
  <c r="AA6" i="4"/>
  <c r="AA7" i="4"/>
  <c r="AF7" i="4" s="1"/>
  <c r="AA8" i="4"/>
  <c r="AF8" i="4" s="1"/>
  <c r="AA9" i="4"/>
  <c r="AA10" i="4"/>
  <c r="AF10" i="4" s="1"/>
  <c r="AA11" i="4"/>
  <c r="AF11" i="4" s="1"/>
  <c r="AA12" i="4"/>
  <c r="AF12" i="4" s="1"/>
  <c r="AA13" i="4"/>
  <c r="AF13" i="4" s="1"/>
  <c r="AA14" i="4"/>
  <c r="AF14" i="4" s="1"/>
  <c r="AA15" i="4"/>
  <c r="AF15" i="4" s="1"/>
  <c r="AA18" i="4"/>
  <c r="AF18" i="4" s="1"/>
  <c r="AA19" i="4"/>
  <c r="AB24" i="4"/>
  <c r="AB25" i="4"/>
  <c r="AB26" i="4"/>
  <c r="AB27" i="4"/>
  <c r="AB28" i="4"/>
  <c r="AB29" i="4"/>
  <c r="AB30" i="4"/>
  <c r="AB31" i="4"/>
  <c r="AB32" i="4"/>
  <c r="AB5" i="4"/>
  <c r="AB6" i="4"/>
  <c r="AB7" i="4"/>
  <c r="AB8" i="4"/>
  <c r="AB9" i="4"/>
  <c r="AB10" i="4"/>
  <c r="AB11" i="4"/>
  <c r="AB12" i="4"/>
  <c r="AB13" i="4"/>
  <c r="AB14" i="4"/>
  <c r="AB15" i="4"/>
  <c r="AB18" i="4"/>
  <c r="AB19" i="4"/>
  <c r="AF30" i="4"/>
  <c r="AF31" i="4"/>
  <c r="AF5" i="4"/>
  <c r="AF9" i="4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AB35" i="2"/>
  <c r="AH35" i="2" s="1"/>
  <c r="AB36" i="2"/>
  <c r="AH36" i="2" s="1"/>
  <c r="AB37" i="2"/>
  <c r="AH37" i="2" s="1"/>
  <c r="AB38" i="2"/>
  <c r="AD38" i="2" s="1"/>
  <c r="AE38" i="2" s="1"/>
  <c r="AB39" i="2"/>
  <c r="AH39" i="2" s="1"/>
  <c r="AB40" i="2"/>
  <c r="AB5" i="2"/>
  <c r="AG5" i="2" s="1"/>
  <c r="AB6" i="2"/>
  <c r="AG6" i="2" s="1"/>
  <c r="AB7" i="2"/>
  <c r="AB8" i="2"/>
  <c r="AB9" i="2"/>
  <c r="AB10" i="2"/>
  <c r="AG10" i="2" s="1"/>
  <c r="AB11" i="2"/>
  <c r="AG11" i="2" s="1"/>
  <c r="AB12" i="2"/>
  <c r="AG12" i="2" s="1"/>
  <c r="AB13" i="2"/>
  <c r="AB14" i="2"/>
  <c r="AG14" i="2" s="1"/>
  <c r="AB15" i="2"/>
  <c r="AG15" i="2" s="1"/>
  <c r="AB16" i="2"/>
  <c r="AC35" i="2"/>
  <c r="AC36" i="2"/>
  <c r="AC37" i="2"/>
  <c r="AC38" i="2"/>
  <c r="AC39" i="2"/>
  <c r="AC40" i="2"/>
  <c r="AC5" i="2"/>
  <c r="AC6" i="2"/>
  <c r="AC7" i="2"/>
  <c r="AD7" i="2" s="1"/>
  <c r="AC8" i="2"/>
  <c r="AD8" i="2" s="1"/>
  <c r="AC9" i="2"/>
  <c r="AD9" i="2" s="1"/>
  <c r="AC10" i="2"/>
  <c r="AC11" i="2"/>
  <c r="AC12" i="2"/>
  <c r="AC13" i="2"/>
  <c r="AC14" i="2"/>
  <c r="AC15" i="2"/>
  <c r="AC16" i="2"/>
  <c r="AG7" i="2"/>
  <c r="AG8" i="2"/>
  <c r="AG9" i="2"/>
  <c r="Q6" i="1"/>
  <c r="S6" i="1" s="1"/>
  <c r="Q7" i="1"/>
  <c r="R7" i="1" s="1"/>
  <c r="Q8" i="1"/>
  <c r="R8" i="1" s="1"/>
  <c r="Q9" i="1"/>
  <c r="R9" i="1" s="1"/>
  <c r="Q10" i="1"/>
  <c r="R10" i="1" s="1"/>
  <c r="Q5" i="1"/>
  <c r="S5" i="1" s="1"/>
  <c r="T19" i="1" l="1"/>
  <c r="AC19" i="4"/>
  <c r="AD10" i="6"/>
  <c r="AF21" i="7"/>
  <c r="AD13" i="2"/>
  <c r="AF10" i="9"/>
  <c r="AF13" i="9"/>
  <c r="AG13" i="9" s="1"/>
  <c r="AH29" i="12"/>
  <c r="AJ29" i="12" s="1"/>
  <c r="AF16" i="9"/>
  <c r="AH16" i="9" s="1"/>
  <c r="AF20" i="10"/>
  <c r="AG20" i="10" s="1"/>
  <c r="AF16" i="10"/>
  <c r="AF36" i="10"/>
  <c r="AF24" i="10"/>
  <c r="AH24" i="12"/>
  <c r="AH12" i="12"/>
  <c r="AH22" i="12"/>
  <c r="AJ22" i="12" s="1"/>
  <c r="AH10" i="12"/>
  <c r="AJ10" i="12" s="1"/>
  <c r="AH38" i="12"/>
  <c r="AH9" i="11"/>
  <c r="AH41" i="11"/>
  <c r="AF19" i="10"/>
  <c r="AF7" i="10"/>
  <c r="AG7" i="10" s="1"/>
  <c r="AI7" i="10"/>
  <c r="AF21" i="10"/>
  <c r="AH21" i="10" s="1"/>
  <c r="AI16" i="9"/>
  <c r="AI13" i="9"/>
  <c r="AF12" i="9"/>
  <c r="AF33" i="9"/>
  <c r="AG33" i="9" s="1"/>
  <c r="AF9" i="7"/>
  <c r="AD20" i="6"/>
  <c r="AD9" i="6"/>
  <c r="AD27" i="6"/>
  <c r="AD13" i="6"/>
  <c r="AC14" i="4"/>
  <c r="AC9" i="4"/>
  <c r="AC32" i="4"/>
  <c r="AD32" i="4" s="1"/>
  <c r="T17" i="1"/>
  <c r="AG38" i="2"/>
  <c r="AD14" i="2"/>
  <c r="AE14" i="2" s="1"/>
  <c r="AD12" i="2"/>
  <c r="AD11" i="2"/>
  <c r="AE11" i="2" s="1"/>
  <c r="AD35" i="2"/>
  <c r="AD16" i="2"/>
  <c r="AH16" i="2" s="1"/>
  <c r="AG16" i="2"/>
  <c r="AD39" i="2"/>
  <c r="AE39" i="2" s="1"/>
  <c r="AD5" i="2"/>
  <c r="AE5" i="2" s="1"/>
  <c r="AG13" i="2"/>
  <c r="AC31" i="4"/>
  <c r="AC15" i="4"/>
  <c r="AE15" i="4" s="1"/>
  <c r="AC10" i="4"/>
  <c r="AC8" i="4"/>
  <c r="AE8" i="4" s="1"/>
  <c r="AC7" i="4"/>
  <c r="AD7" i="4" s="1"/>
  <c r="AF19" i="4"/>
  <c r="AD5" i="5"/>
  <c r="AF5" i="5" s="1"/>
  <c r="AD12" i="5"/>
  <c r="AD7" i="5"/>
  <c r="AD28" i="5"/>
  <c r="AE28" i="5" s="1"/>
  <c r="AD6" i="5"/>
  <c r="AD9" i="5"/>
  <c r="AF9" i="5" s="1"/>
  <c r="AD10" i="5"/>
  <c r="AE10" i="5" s="1"/>
  <c r="AG6" i="5"/>
  <c r="AD13" i="5"/>
  <c r="AF13" i="5" s="1"/>
  <c r="AG10" i="5"/>
  <c r="AD26" i="5"/>
  <c r="AE26" i="5" s="1"/>
  <c r="AD5" i="6"/>
  <c r="AE5" i="6" s="1"/>
  <c r="AF27" i="6"/>
  <c r="AH27" i="6"/>
  <c r="AF34" i="6"/>
  <c r="AH34" i="6"/>
  <c r="AF26" i="6"/>
  <c r="AH26" i="6"/>
  <c r="AF25" i="6"/>
  <c r="AH25" i="6"/>
  <c r="AF24" i="6"/>
  <c r="AH24" i="6"/>
  <c r="AF23" i="6"/>
  <c r="AH23" i="6"/>
  <c r="AF32" i="6"/>
  <c r="AH32" i="6"/>
  <c r="AD31" i="6"/>
  <c r="AF31" i="6"/>
  <c r="AG30" i="6"/>
  <c r="AF30" i="6"/>
  <c r="AG24" i="6"/>
  <c r="AG33" i="6"/>
  <c r="AF33" i="6"/>
  <c r="AG29" i="6"/>
  <c r="AF29" i="6"/>
  <c r="AD28" i="6"/>
  <c r="AF28" i="6"/>
  <c r="AG27" i="6"/>
  <c r="AG26" i="6"/>
  <c r="AG25" i="6"/>
  <c r="AG23" i="6"/>
  <c r="AD33" i="6"/>
  <c r="AE33" i="6" s="1"/>
  <c r="AH5" i="6"/>
  <c r="AH8" i="6"/>
  <c r="AE8" i="6"/>
  <c r="AF8" i="6"/>
  <c r="AE20" i="6"/>
  <c r="AF20" i="6"/>
  <c r="AD12" i="6"/>
  <c r="AE12" i="6" s="1"/>
  <c r="AD34" i="6"/>
  <c r="AE34" i="6" s="1"/>
  <c r="AD16" i="6"/>
  <c r="AH17" i="6"/>
  <c r="AG31" i="6"/>
  <c r="AD15" i="6"/>
  <c r="AE15" i="6" s="1"/>
  <c r="AD30" i="6"/>
  <c r="AE30" i="6" s="1"/>
  <c r="AJ10" i="7"/>
  <c r="AF8" i="7"/>
  <c r="AF12" i="7"/>
  <c r="AF19" i="7"/>
  <c r="AG19" i="7" s="1"/>
  <c r="AF7" i="7"/>
  <c r="AG7" i="7" s="1"/>
  <c r="AF20" i="7"/>
  <c r="AH20" i="7" s="1"/>
  <c r="AF24" i="7"/>
  <c r="AH24" i="7" s="1"/>
  <c r="AI9" i="7"/>
  <c r="AF18" i="7"/>
  <c r="AH18" i="7" s="1"/>
  <c r="AF6" i="7"/>
  <c r="AG6" i="7" s="1"/>
  <c r="AF11" i="8"/>
  <c r="AH11" i="8" s="1"/>
  <c r="AF14" i="8"/>
  <c r="AH14" i="8" s="1"/>
  <c r="AF17" i="8"/>
  <c r="AG17" i="8" s="1"/>
  <c r="AF5" i="8"/>
  <c r="AF16" i="8"/>
  <c r="AH16" i="8" s="1"/>
  <c r="AF32" i="8"/>
  <c r="AI14" i="8"/>
  <c r="AF6" i="8"/>
  <c r="AH6" i="8" s="1"/>
  <c r="AF25" i="9"/>
  <c r="AG25" i="9" s="1"/>
  <c r="AH12" i="9"/>
  <c r="AG12" i="9"/>
  <c r="AF7" i="9"/>
  <c r="AF19" i="9"/>
  <c r="AF24" i="9"/>
  <c r="AF15" i="9"/>
  <c r="AJ15" i="9" s="1"/>
  <c r="AF36" i="9"/>
  <c r="AG36" i="9" s="1"/>
  <c r="AF34" i="9"/>
  <c r="AG34" i="9" s="1"/>
  <c r="AF20" i="9"/>
  <c r="AH20" i="9" s="1"/>
  <c r="AF8" i="9"/>
  <c r="AG8" i="9" s="1"/>
  <c r="AG21" i="10"/>
  <c r="AG19" i="10"/>
  <c r="AJ19" i="10"/>
  <c r="AH19" i="10"/>
  <c r="AF30" i="10"/>
  <c r="AF35" i="10"/>
  <c r="AG35" i="10" s="1"/>
  <c r="AF15" i="10"/>
  <c r="AF12" i="10"/>
  <c r="AJ12" i="10" s="1"/>
  <c r="AF32" i="10"/>
  <c r="AG32" i="10" s="1"/>
  <c r="AF18" i="10"/>
  <c r="AG18" i="10" s="1"/>
  <c r="AF26" i="10"/>
  <c r="AG26" i="10" s="1"/>
  <c r="AF11" i="10"/>
  <c r="AF13" i="10"/>
  <c r="AG13" i="10" s="1"/>
  <c r="AF27" i="10"/>
  <c r="AG27" i="10" s="1"/>
  <c r="AF6" i="10"/>
  <c r="AH23" i="11"/>
  <c r="AJ23" i="11" s="1"/>
  <c r="AH11" i="11"/>
  <c r="AJ11" i="11" s="1"/>
  <c r="AH43" i="11"/>
  <c r="AI43" i="11" s="1"/>
  <c r="AH29" i="11"/>
  <c r="AJ29" i="11" s="1"/>
  <c r="AH22" i="11"/>
  <c r="AL22" i="11" s="1"/>
  <c r="AH10" i="11"/>
  <c r="AJ10" i="11" s="1"/>
  <c r="AH42" i="11"/>
  <c r="AI42" i="11" s="1"/>
  <c r="AH26" i="11"/>
  <c r="AL26" i="11" s="1"/>
  <c r="AH32" i="11"/>
  <c r="AJ32" i="11" s="1"/>
  <c r="AH46" i="11"/>
  <c r="AI46" i="11" s="1"/>
  <c r="AH24" i="11"/>
  <c r="AJ24" i="11" s="1"/>
  <c r="AH12" i="11"/>
  <c r="AJ12" i="11" s="1"/>
  <c r="AH44" i="11"/>
  <c r="AI44" i="11" s="1"/>
  <c r="AH30" i="11"/>
  <c r="AI30" i="11" s="1"/>
  <c r="AH17" i="12"/>
  <c r="AJ17" i="12" s="1"/>
  <c r="AK41" i="12"/>
  <c r="AJ41" i="12"/>
  <c r="AL41" i="12"/>
  <c r="AH40" i="12"/>
  <c r="AJ40" i="12"/>
  <c r="AK40" i="12"/>
  <c r="AJ44" i="12"/>
  <c r="AK44" i="12"/>
  <c r="AL44" i="12"/>
  <c r="AK43" i="12"/>
  <c r="AL43" i="12"/>
  <c r="AJ43" i="12"/>
  <c r="AJ42" i="12"/>
  <c r="AL42" i="12"/>
  <c r="AK42" i="12"/>
  <c r="AK39" i="12"/>
  <c r="AL39" i="12"/>
  <c r="AJ39" i="12"/>
  <c r="AK38" i="12"/>
  <c r="AJ38" i="12"/>
  <c r="AL38" i="12"/>
  <c r="AL8" i="12"/>
  <c r="AJ8" i="12"/>
  <c r="AH5" i="12"/>
  <c r="AJ5" i="12" s="1"/>
  <c r="AK29" i="12"/>
  <c r="AH28" i="12"/>
  <c r="AL28" i="12" s="1"/>
  <c r="AH16" i="12"/>
  <c r="AL16" i="12" s="1"/>
  <c r="AH44" i="12"/>
  <c r="AI44" i="12" s="1"/>
  <c r="AH27" i="12"/>
  <c r="AI27" i="12" s="1"/>
  <c r="AH15" i="12"/>
  <c r="AJ15" i="12" s="1"/>
  <c r="AH43" i="12"/>
  <c r="AI43" i="12" s="1"/>
  <c r="AH23" i="12"/>
  <c r="AJ23" i="12" s="1"/>
  <c r="AH11" i="12"/>
  <c r="AI11" i="12" s="1"/>
  <c r="AH25" i="12"/>
  <c r="AL25" i="12" s="1"/>
  <c r="AH13" i="12"/>
  <c r="AJ13" i="12" s="1"/>
  <c r="AH7" i="12"/>
  <c r="AL7" i="12" s="1"/>
  <c r="AK48" i="11"/>
  <c r="AJ48" i="11"/>
  <c r="AL48" i="11"/>
  <c r="AL47" i="11"/>
  <c r="AK47" i="11"/>
  <c r="AJ47" i="11"/>
  <c r="AL46" i="11"/>
  <c r="AK46" i="11"/>
  <c r="AJ46" i="11"/>
  <c r="AL45" i="11"/>
  <c r="AK45" i="11"/>
  <c r="AJ45" i="11"/>
  <c r="AK44" i="11"/>
  <c r="AJ44" i="11"/>
  <c r="AL44" i="11"/>
  <c r="AK40" i="11"/>
  <c r="AJ40" i="11"/>
  <c r="AL40" i="11"/>
  <c r="AL39" i="11"/>
  <c r="AK39" i="11"/>
  <c r="AJ39" i="11"/>
  <c r="AL38" i="11"/>
  <c r="AK38" i="11"/>
  <c r="AJ38" i="11"/>
  <c r="AL37" i="11"/>
  <c r="AK37" i="11"/>
  <c r="AJ37" i="11"/>
  <c r="AK36" i="11"/>
  <c r="AJ36" i="11"/>
  <c r="AL36" i="11"/>
  <c r="AL35" i="11"/>
  <c r="AK35" i="11"/>
  <c r="AJ35" i="11"/>
  <c r="AL43" i="11"/>
  <c r="AK43" i="11"/>
  <c r="AJ43" i="11"/>
  <c r="AL42" i="11"/>
  <c r="AK42" i="11"/>
  <c r="AJ42" i="11"/>
  <c r="AL41" i="11"/>
  <c r="AK41" i="11"/>
  <c r="AJ41" i="11"/>
  <c r="AK32" i="11"/>
  <c r="AK20" i="11"/>
  <c r="AH8" i="11"/>
  <c r="AJ8" i="11" s="1"/>
  <c r="AH18" i="11"/>
  <c r="AI18" i="11" s="1"/>
  <c r="AH28" i="11"/>
  <c r="AI28" i="11" s="1"/>
  <c r="AH36" i="11"/>
  <c r="AK27" i="11"/>
  <c r="AK15" i="11"/>
  <c r="AK24" i="11"/>
  <c r="AK26" i="11"/>
  <c r="AH14" i="11"/>
  <c r="AI14" i="11" s="1"/>
  <c r="AK23" i="11"/>
  <c r="AK25" i="11"/>
  <c r="AK13" i="11"/>
  <c r="AK31" i="11"/>
  <c r="AH38" i="11"/>
  <c r="AK29" i="11"/>
  <c r="AH5" i="11"/>
  <c r="AL5" i="11" s="1"/>
  <c r="AH37" i="11"/>
  <c r="AL30" i="11"/>
  <c r="AK16" i="11"/>
  <c r="AK12" i="11"/>
  <c r="AK18" i="11"/>
  <c r="AK19" i="11"/>
  <c r="AK7" i="11"/>
  <c r="AK17" i="11"/>
  <c r="AK11" i="11"/>
  <c r="AH6" i="11"/>
  <c r="AI6" i="11" s="1"/>
  <c r="AK30" i="11"/>
  <c r="AK21" i="11"/>
  <c r="AK9" i="11"/>
  <c r="AH48" i="11"/>
  <c r="AL11" i="11"/>
  <c r="AL9" i="11"/>
  <c r="AJ9" i="11"/>
  <c r="AH16" i="11"/>
  <c r="AI16" i="11" s="1"/>
  <c r="AH39" i="11"/>
  <c r="AK14" i="11"/>
  <c r="AK8" i="11"/>
  <c r="AK6" i="11"/>
  <c r="AH40" i="11"/>
  <c r="AK28" i="11"/>
  <c r="AH17" i="11"/>
  <c r="AI29" i="11"/>
  <c r="AH20" i="11"/>
  <c r="AL20" i="11" s="1"/>
  <c r="AH31" i="11"/>
  <c r="AI31" i="11" s="1"/>
  <c r="AH27" i="11"/>
  <c r="AJ27" i="11" s="1"/>
  <c r="AH15" i="11"/>
  <c r="AI15" i="11" s="1"/>
  <c r="AH47" i="11"/>
  <c r="AH35" i="11"/>
  <c r="AK5" i="11"/>
  <c r="AF5" i="10"/>
  <c r="AG5" i="10" s="1"/>
  <c r="AI5" i="10"/>
  <c r="AF25" i="10"/>
  <c r="AG25" i="10" s="1"/>
  <c r="AJ25" i="10"/>
  <c r="AI25" i="10"/>
  <c r="AH25" i="10"/>
  <c r="AJ24" i="10"/>
  <c r="AI24" i="10"/>
  <c r="AH24" i="10"/>
  <c r="AJ36" i="10"/>
  <c r="AI36" i="10"/>
  <c r="AH36" i="10"/>
  <c r="AH35" i="10"/>
  <c r="AI35" i="10"/>
  <c r="AJ35" i="10"/>
  <c r="AJ31" i="10"/>
  <c r="AI31" i="10"/>
  <c r="AH31" i="10"/>
  <c r="AJ29" i="10"/>
  <c r="AI29" i="10"/>
  <c r="AH29" i="10"/>
  <c r="AJ28" i="10"/>
  <c r="AI28" i="10"/>
  <c r="AH28" i="10"/>
  <c r="AH26" i="10"/>
  <c r="AJ26" i="10"/>
  <c r="AI26" i="10"/>
  <c r="AF28" i="10"/>
  <c r="AG28" i="10" s="1"/>
  <c r="AJ34" i="10"/>
  <c r="AI34" i="10"/>
  <c r="AH34" i="10"/>
  <c r="AH33" i="10"/>
  <c r="AI33" i="10"/>
  <c r="AJ33" i="10"/>
  <c r="AI30" i="10"/>
  <c r="AH30" i="10"/>
  <c r="AJ30" i="10"/>
  <c r="AJ27" i="10"/>
  <c r="AI27" i="10"/>
  <c r="AH27" i="10"/>
  <c r="AF29" i="10"/>
  <c r="AG29" i="10" s="1"/>
  <c r="AF31" i="10"/>
  <c r="AJ32" i="10"/>
  <c r="AI32" i="10"/>
  <c r="AH32" i="10"/>
  <c r="AI30" i="9"/>
  <c r="AH30" i="9"/>
  <c r="AJ30" i="9"/>
  <c r="AF29" i="9"/>
  <c r="AG29" i="9" s="1"/>
  <c r="AJ29" i="9"/>
  <c r="AI29" i="9"/>
  <c r="AH29" i="9"/>
  <c r="AF27" i="9"/>
  <c r="AG27" i="9" s="1"/>
  <c r="AJ27" i="9"/>
  <c r="AI27" i="9"/>
  <c r="AH27" i="9"/>
  <c r="AJ25" i="9"/>
  <c r="AI25" i="9"/>
  <c r="AH25" i="9"/>
  <c r="AH32" i="9"/>
  <c r="AJ32" i="9"/>
  <c r="AI32" i="9"/>
  <c r="AJ37" i="9"/>
  <c r="AI37" i="9"/>
  <c r="AH37" i="9"/>
  <c r="AJ36" i="9"/>
  <c r="AI36" i="9"/>
  <c r="AH36" i="9"/>
  <c r="AH24" i="9"/>
  <c r="AJ24" i="9"/>
  <c r="AI24" i="9"/>
  <c r="AJ28" i="9"/>
  <c r="AH28" i="9"/>
  <c r="AI28" i="9"/>
  <c r="AJ26" i="9"/>
  <c r="AI26" i="9"/>
  <c r="AH26" i="9"/>
  <c r="AF28" i="9"/>
  <c r="AG28" i="9" s="1"/>
  <c r="AF35" i="9"/>
  <c r="AG35" i="9" s="1"/>
  <c r="AH35" i="9"/>
  <c r="AJ35" i="9"/>
  <c r="AI35" i="9"/>
  <c r="AJ34" i="9"/>
  <c r="AH34" i="9"/>
  <c r="AI34" i="9"/>
  <c r="AH31" i="9"/>
  <c r="AJ31" i="9"/>
  <c r="AI31" i="9"/>
  <c r="AF31" i="9"/>
  <c r="AG31" i="9" s="1"/>
  <c r="AJ33" i="9"/>
  <c r="AI33" i="9"/>
  <c r="AH33" i="9"/>
  <c r="AF30" i="8"/>
  <c r="AG30" i="8" s="1"/>
  <c r="AI30" i="8"/>
  <c r="AH30" i="8"/>
  <c r="AJ30" i="8"/>
  <c r="AF27" i="8"/>
  <c r="AG27" i="8" s="1"/>
  <c r="AJ27" i="8"/>
  <c r="AI27" i="8"/>
  <c r="AH27" i="8"/>
  <c r="AH29" i="8"/>
  <c r="AJ29" i="8"/>
  <c r="AI29" i="8"/>
  <c r="AJ32" i="8"/>
  <c r="AI32" i="8"/>
  <c r="AH32" i="8"/>
  <c r="AJ28" i="8"/>
  <c r="AI28" i="8"/>
  <c r="AH28" i="8"/>
  <c r="AH31" i="8"/>
  <c r="AI31" i="8"/>
  <c r="AJ31" i="8"/>
  <c r="AI32" i="7"/>
  <c r="AJ32" i="7"/>
  <c r="AH32" i="7"/>
  <c r="AH37" i="7"/>
  <c r="AI37" i="7"/>
  <c r="AJ37" i="7"/>
  <c r="AH36" i="7"/>
  <c r="AI36" i="7"/>
  <c r="AJ36" i="7"/>
  <c r="AF32" i="7"/>
  <c r="AG32" i="7" s="1"/>
  <c r="AH38" i="7"/>
  <c r="AJ38" i="7"/>
  <c r="AI38" i="7"/>
  <c r="AJ35" i="7"/>
  <c r="AH35" i="7"/>
  <c r="AI35" i="7"/>
  <c r="AF31" i="7"/>
  <c r="AG31" i="7" s="1"/>
  <c r="AH31" i="7"/>
  <c r="AI31" i="7"/>
  <c r="AJ31" i="7"/>
  <c r="AH34" i="7"/>
  <c r="AI34" i="7"/>
  <c r="AJ34" i="7"/>
  <c r="AJ33" i="7"/>
  <c r="AH33" i="7"/>
  <c r="AI33" i="7"/>
  <c r="AG5" i="5"/>
  <c r="AF31" i="5"/>
  <c r="AH31" i="5"/>
  <c r="AF26" i="5"/>
  <c r="AH26" i="5"/>
  <c r="AF33" i="5"/>
  <c r="AH33" i="5"/>
  <c r="AF32" i="5"/>
  <c r="AH32" i="5"/>
  <c r="AG32" i="5"/>
  <c r="AF25" i="5"/>
  <c r="AH25" i="5"/>
  <c r="AG33" i="5"/>
  <c r="AF29" i="5"/>
  <c r="AH29" i="5"/>
  <c r="AD30" i="5"/>
  <c r="AF30" i="5"/>
  <c r="AG28" i="5"/>
  <c r="AF28" i="5"/>
  <c r="AD27" i="5"/>
  <c r="AE27" i="5" s="1"/>
  <c r="AF27" i="5"/>
  <c r="AD33" i="5"/>
  <c r="AE33" i="5" s="1"/>
  <c r="AD29" i="5"/>
  <c r="AE29" i="5" s="1"/>
  <c r="AE24" i="4"/>
  <c r="AG24" i="4"/>
  <c r="AE31" i="4"/>
  <c r="AG31" i="4"/>
  <c r="AE26" i="4"/>
  <c r="AG26" i="4"/>
  <c r="AE30" i="4"/>
  <c r="AG30" i="4"/>
  <c r="AF29" i="4"/>
  <c r="AE29" i="4"/>
  <c r="AF27" i="4"/>
  <c r="AE27" i="4"/>
  <c r="AC26" i="4"/>
  <c r="AD26" i="4" s="1"/>
  <c r="AF32" i="4"/>
  <c r="AE32" i="4"/>
  <c r="AF28" i="4"/>
  <c r="AE28" i="4"/>
  <c r="AF26" i="4"/>
  <c r="AC25" i="4"/>
  <c r="AD25" i="4" s="1"/>
  <c r="AE25" i="4"/>
  <c r="AF25" i="4"/>
  <c r="AF24" i="4"/>
  <c r="AC24" i="4"/>
  <c r="AD24" i="4" s="1"/>
  <c r="AF40" i="2"/>
  <c r="AH40" i="2"/>
  <c r="AF38" i="2"/>
  <c r="AH38" i="2"/>
  <c r="AD37" i="2"/>
  <c r="AE37" i="2" s="1"/>
  <c r="AF37" i="2"/>
  <c r="AG35" i="2"/>
  <c r="AF35" i="2"/>
  <c r="AD36" i="2"/>
  <c r="AF36" i="2"/>
  <c r="AG39" i="2"/>
  <c r="AF39" i="2"/>
  <c r="AG37" i="2"/>
  <c r="AG36" i="2"/>
  <c r="AE35" i="2"/>
  <c r="AD40" i="2"/>
  <c r="AE40" i="2" s="1"/>
  <c r="AG40" i="2"/>
  <c r="T12" i="1"/>
  <c r="S12" i="1"/>
  <c r="T11" i="1"/>
  <c r="S11" i="1"/>
  <c r="T18" i="1"/>
  <c r="S18" i="1"/>
  <c r="S17" i="1"/>
  <c r="AD15" i="4"/>
  <c r="AG15" i="4"/>
  <c r="AC13" i="4"/>
  <c r="AG13" i="4" s="1"/>
  <c r="AC29" i="4"/>
  <c r="AD29" i="4" s="1"/>
  <c r="AC18" i="4"/>
  <c r="AG18" i="4" s="1"/>
  <c r="AC6" i="4"/>
  <c r="AG6" i="4" s="1"/>
  <c r="AC5" i="4"/>
  <c r="AE5" i="4" s="1"/>
  <c r="AC30" i="4"/>
  <c r="AH19" i="12"/>
  <c r="AI19" i="12" s="1"/>
  <c r="AK7" i="12"/>
  <c r="AJ20" i="12"/>
  <c r="AH18" i="12"/>
  <c r="AL18" i="12" s="1"/>
  <c r="AH6" i="12"/>
  <c r="AI6" i="12" s="1"/>
  <c r="AH26" i="12"/>
  <c r="AL26" i="12" s="1"/>
  <c r="AH14" i="12"/>
  <c r="AI14" i="12" s="1"/>
  <c r="AH42" i="12"/>
  <c r="AI42" i="12" s="1"/>
  <c r="AH41" i="12"/>
  <c r="AI41" i="12" s="1"/>
  <c r="AH39" i="12"/>
  <c r="AI39" i="12" s="1"/>
  <c r="AJ6" i="12"/>
  <c r="AL6" i="12"/>
  <c r="AI28" i="12"/>
  <c r="AJ28" i="12"/>
  <c r="AL24" i="12"/>
  <c r="AI24" i="12"/>
  <c r="AJ24" i="12"/>
  <c r="AL12" i="12"/>
  <c r="AI12" i="12"/>
  <c r="AJ12" i="12"/>
  <c r="AI40" i="12"/>
  <c r="AI26" i="12"/>
  <c r="AK24" i="12"/>
  <c r="AK12" i="12"/>
  <c r="AH21" i="12"/>
  <c r="AH9" i="12"/>
  <c r="AK23" i="12"/>
  <c r="AK11" i="12"/>
  <c r="AI22" i="12"/>
  <c r="AI10" i="12"/>
  <c r="AI38" i="12"/>
  <c r="AL22" i="12"/>
  <c r="AL10" i="12"/>
  <c r="AI20" i="12"/>
  <c r="AI8" i="12"/>
  <c r="AK26" i="12"/>
  <c r="AK14" i="12"/>
  <c r="AL29" i="12"/>
  <c r="AI29" i="12"/>
  <c r="AH7" i="11"/>
  <c r="AI7" i="11" s="1"/>
  <c r="AH21" i="11"/>
  <c r="AI21" i="11" s="1"/>
  <c r="AH19" i="11"/>
  <c r="AI19" i="11" s="1"/>
  <c r="AH25" i="11"/>
  <c r="AI25" i="11" s="1"/>
  <c r="AH13" i="11"/>
  <c r="AL13" i="11" s="1"/>
  <c r="AH45" i="11"/>
  <c r="AJ22" i="11"/>
  <c r="AI9" i="11"/>
  <c r="AI41" i="11"/>
  <c r="AF9" i="10"/>
  <c r="AH7" i="10"/>
  <c r="AF14" i="10"/>
  <c r="AH14" i="10" s="1"/>
  <c r="AF34" i="10"/>
  <c r="AF33" i="10"/>
  <c r="AG33" i="10" s="1"/>
  <c r="AJ7" i="10"/>
  <c r="AF10" i="10"/>
  <c r="AG10" i="10" s="1"/>
  <c r="AG16" i="10"/>
  <c r="AH16" i="10"/>
  <c r="AJ16" i="10"/>
  <c r="AH13" i="10"/>
  <c r="AG36" i="10"/>
  <c r="AH11" i="10"/>
  <c r="AJ11" i="10"/>
  <c r="AG11" i="10"/>
  <c r="AG24" i="10"/>
  <c r="AG31" i="10"/>
  <c r="AJ17" i="10"/>
  <c r="AH17" i="10"/>
  <c r="AF8" i="10"/>
  <c r="AJ20" i="10"/>
  <c r="AH20" i="10"/>
  <c r="AG30" i="10"/>
  <c r="AG19" i="9"/>
  <c r="AH19" i="9"/>
  <c r="AJ19" i="9"/>
  <c r="AG7" i="9"/>
  <c r="AH7" i="9"/>
  <c r="AJ7" i="9"/>
  <c r="AI8" i="9"/>
  <c r="AF21" i="9"/>
  <c r="AJ21" i="9" s="1"/>
  <c r="AF9" i="9"/>
  <c r="AG9" i="9" s="1"/>
  <c r="AF30" i="9"/>
  <c r="AG30" i="9" s="1"/>
  <c r="AI14" i="9"/>
  <c r="AJ13" i="9"/>
  <c r="AJ6" i="9"/>
  <c r="AG6" i="9"/>
  <c r="AH6" i="9"/>
  <c r="AG11" i="9"/>
  <c r="AJ11" i="9"/>
  <c r="AH11" i="9"/>
  <c r="AG14" i="9"/>
  <c r="AJ14" i="9"/>
  <c r="AH14" i="9"/>
  <c r="AJ18" i="9"/>
  <c r="AG18" i="9"/>
  <c r="AH18" i="9"/>
  <c r="AJ10" i="9"/>
  <c r="AH10" i="9"/>
  <c r="AG10" i="9"/>
  <c r="AG32" i="9"/>
  <c r="AJ20" i="9"/>
  <c r="AH8" i="9"/>
  <c r="AJ8" i="9"/>
  <c r="AF17" i="9"/>
  <c r="AF5" i="9"/>
  <c r="AF26" i="9"/>
  <c r="AI18" i="9"/>
  <c r="AH13" i="9"/>
  <c r="AG16" i="9"/>
  <c r="AG37" i="9"/>
  <c r="AJ16" i="9"/>
  <c r="AJ12" i="9"/>
  <c r="AG24" i="9"/>
  <c r="AI6" i="9"/>
  <c r="AF9" i="8"/>
  <c r="AJ9" i="8" s="1"/>
  <c r="AF8" i="8"/>
  <c r="AH8" i="8" s="1"/>
  <c r="AF7" i="8"/>
  <c r="AH7" i="8" s="1"/>
  <c r="AF15" i="8"/>
  <c r="AG15" i="8" s="1"/>
  <c r="AF31" i="8"/>
  <c r="AF13" i="8"/>
  <c r="AJ13" i="8" s="1"/>
  <c r="AF29" i="8"/>
  <c r="AG29" i="8" s="1"/>
  <c r="AF28" i="8"/>
  <c r="AG28" i="8" s="1"/>
  <c r="AF12" i="8"/>
  <c r="AJ12" i="8" s="1"/>
  <c r="AJ17" i="8"/>
  <c r="AG16" i="8"/>
  <c r="AJ16" i="8"/>
  <c r="AH5" i="8"/>
  <c r="AG5" i="8"/>
  <c r="AJ5" i="8"/>
  <c r="AG32" i="8"/>
  <c r="AI13" i="8"/>
  <c r="AF10" i="8"/>
  <c r="AI12" i="8"/>
  <c r="AG11" i="8"/>
  <c r="AI15" i="8"/>
  <c r="AJ18" i="8"/>
  <c r="AG18" i="8"/>
  <c r="AG6" i="8"/>
  <c r="AG20" i="7"/>
  <c r="AG8" i="7"/>
  <c r="AJ8" i="7"/>
  <c r="AH8" i="7"/>
  <c r="AG35" i="7"/>
  <c r="AJ13" i="7"/>
  <c r="AF38" i="7"/>
  <c r="AI24" i="7"/>
  <c r="AJ22" i="7"/>
  <c r="AI21" i="7"/>
  <c r="AI12" i="7"/>
  <c r="AF23" i="7"/>
  <c r="AJ23" i="7" s="1"/>
  <c r="AF11" i="7"/>
  <c r="AJ11" i="7" s="1"/>
  <c r="AF33" i="7"/>
  <c r="AF16" i="7"/>
  <c r="AF34" i="7"/>
  <c r="AG34" i="7" s="1"/>
  <c r="AF17" i="7"/>
  <c r="AG17" i="7" s="1"/>
  <c r="AF5" i="7"/>
  <c r="AJ5" i="7" s="1"/>
  <c r="AH12" i="7"/>
  <c r="AG12" i="7"/>
  <c r="AJ12" i="7"/>
  <c r="AG21" i="7"/>
  <c r="AJ21" i="7"/>
  <c r="AH21" i="7"/>
  <c r="AJ9" i="7"/>
  <c r="AG9" i="7"/>
  <c r="AH9" i="7"/>
  <c r="AH22" i="7"/>
  <c r="AH10" i="7"/>
  <c r="AH13" i="7"/>
  <c r="AF15" i="7"/>
  <c r="AF37" i="7"/>
  <c r="AF14" i="7"/>
  <c r="AF36" i="7"/>
  <c r="AF12" i="6"/>
  <c r="AH12" i="6"/>
  <c r="AH16" i="6"/>
  <c r="AE16" i="6"/>
  <c r="AF16" i="6"/>
  <c r="AG15" i="6"/>
  <c r="AG28" i="6"/>
  <c r="AH20" i="6"/>
  <c r="AG13" i="6"/>
  <c r="AG16" i="6"/>
  <c r="AG34" i="6"/>
  <c r="AG10" i="6"/>
  <c r="AH9" i="6"/>
  <c r="AE9" i="6"/>
  <c r="AF9" i="6"/>
  <c r="AE27" i="6"/>
  <c r="AE13" i="6"/>
  <c r="AH13" i="6"/>
  <c r="AF13" i="6"/>
  <c r="AE31" i="6"/>
  <c r="AE26" i="6"/>
  <c r="AE24" i="6"/>
  <c r="AH18" i="6"/>
  <c r="AE18" i="6"/>
  <c r="AF18" i="6"/>
  <c r="AF7" i="6"/>
  <c r="AH7" i="6"/>
  <c r="AE7" i="6"/>
  <c r="AH6" i="6"/>
  <c r="AE6" i="6"/>
  <c r="AF6" i="6"/>
  <c r="AF19" i="6"/>
  <c r="AH19" i="6"/>
  <c r="AE19" i="6"/>
  <c r="AE25" i="6"/>
  <c r="AH10" i="6"/>
  <c r="AE10" i="6"/>
  <c r="AF10" i="6"/>
  <c r="AF14" i="6"/>
  <c r="AF17" i="6"/>
  <c r="AF5" i="6"/>
  <c r="AD11" i="6"/>
  <c r="AD29" i="6"/>
  <c r="AH14" i="6"/>
  <c r="AE12" i="5"/>
  <c r="AH12" i="5"/>
  <c r="AE6" i="5"/>
  <c r="AH6" i="5"/>
  <c r="AD11" i="5"/>
  <c r="AD14" i="5"/>
  <c r="AH14" i="5" s="1"/>
  <c r="AD31" i="5"/>
  <c r="AG27" i="5"/>
  <c r="AD32" i="5"/>
  <c r="AE32" i="5" s="1"/>
  <c r="AD8" i="5"/>
  <c r="AH8" i="5" s="1"/>
  <c r="AD25" i="5"/>
  <c r="AE30" i="5"/>
  <c r="AE7" i="5"/>
  <c r="AF7" i="5"/>
  <c r="AH7" i="5"/>
  <c r="AG25" i="5"/>
  <c r="AF12" i="5"/>
  <c r="AG7" i="5"/>
  <c r="AG14" i="5"/>
  <c r="AF6" i="5"/>
  <c r="AE9" i="5"/>
  <c r="AG31" i="5"/>
  <c r="AH9" i="5"/>
  <c r="AG13" i="5"/>
  <c r="AG30" i="5"/>
  <c r="AD9" i="4"/>
  <c r="AE9" i="4"/>
  <c r="AG9" i="4"/>
  <c r="AD6" i="4"/>
  <c r="AD19" i="4"/>
  <c r="AE19" i="4"/>
  <c r="AG19" i="4"/>
  <c r="AE14" i="4"/>
  <c r="AD14" i="4"/>
  <c r="AG14" i="4"/>
  <c r="AD31" i="4"/>
  <c r="AG10" i="4"/>
  <c r="AC12" i="4"/>
  <c r="AC28" i="4"/>
  <c r="AF6" i="4"/>
  <c r="AC11" i="4"/>
  <c r="AC27" i="4"/>
  <c r="T21" i="1"/>
  <c r="T16" i="1"/>
  <c r="S16" i="1"/>
  <c r="S21" i="1"/>
  <c r="S15" i="1"/>
  <c r="T20" i="1"/>
  <c r="T14" i="1"/>
  <c r="S20" i="1"/>
  <c r="S14" i="1"/>
  <c r="T15" i="1"/>
  <c r="T13" i="1"/>
  <c r="S19" i="1"/>
  <c r="S13" i="1"/>
  <c r="T8" i="1"/>
  <c r="AF13" i="2"/>
  <c r="AH13" i="2"/>
  <c r="AE13" i="2"/>
  <c r="AF7" i="2"/>
  <c r="AH7" i="2"/>
  <c r="AE7" i="2"/>
  <c r="AF16" i="2"/>
  <c r="AH11" i="2"/>
  <c r="AD10" i="2"/>
  <c r="AD6" i="2"/>
  <c r="AF6" i="2" s="1"/>
  <c r="AE12" i="2"/>
  <c r="AF12" i="2"/>
  <c r="AH12" i="2"/>
  <c r="AE8" i="2"/>
  <c r="AF8" i="2"/>
  <c r="AH8" i="2"/>
  <c r="AH9" i="2"/>
  <c r="AE9" i="2"/>
  <c r="AF9" i="2"/>
  <c r="AD15" i="2"/>
  <c r="T7" i="1"/>
  <c r="T9" i="1"/>
  <c r="S9" i="1"/>
  <c r="T10" i="1"/>
  <c r="T6" i="1"/>
  <c r="S8" i="1"/>
  <c r="S7" i="1"/>
  <c r="R6" i="1"/>
  <c r="S10" i="1"/>
  <c r="T5" i="1"/>
  <c r="AF32" i="12"/>
  <c r="AF33" i="12"/>
  <c r="AF34" i="12"/>
  <c r="AF35" i="12"/>
  <c r="AF36" i="12"/>
  <c r="AF37" i="12"/>
  <c r="AG32" i="12"/>
  <c r="AG33" i="12"/>
  <c r="AG34" i="12"/>
  <c r="AG35" i="12"/>
  <c r="AG36" i="12"/>
  <c r="AG37" i="12"/>
  <c r="AF31" i="12"/>
  <c r="AG31" i="12"/>
  <c r="J26" i="16"/>
  <c r="J24" i="16"/>
  <c r="J22" i="16"/>
  <c r="J18" i="16"/>
  <c r="J16" i="16"/>
  <c r="J12" i="16"/>
  <c r="J10" i="16"/>
  <c r="AI18" i="12" l="1"/>
  <c r="AF14" i="2"/>
  <c r="AH14" i="2"/>
  <c r="AJ7" i="12"/>
  <c r="AL17" i="12"/>
  <c r="AI17" i="12"/>
  <c r="AH35" i="12"/>
  <c r="AI7" i="12"/>
  <c r="AI11" i="11"/>
  <c r="AL10" i="11"/>
  <c r="AI10" i="11"/>
  <c r="AI22" i="11"/>
  <c r="AH18" i="10"/>
  <c r="AJ21" i="10"/>
  <c r="AH21" i="9"/>
  <c r="AJ9" i="9"/>
  <c r="AH17" i="8"/>
  <c r="AG14" i="8"/>
  <c r="AJ11" i="8"/>
  <c r="AJ14" i="8"/>
  <c r="AH12" i="8"/>
  <c r="AH23" i="7"/>
  <c r="AH15" i="6"/>
  <c r="AF15" i="6"/>
  <c r="AE13" i="5"/>
  <c r="AH5" i="5"/>
  <c r="AH10" i="5"/>
  <c r="AH13" i="5"/>
  <c r="AF10" i="5"/>
  <c r="AE5" i="5"/>
  <c r="AG7" i="4"/>
  <c r="AG8" i="4"/>
  <c r="AD8" i="4"/>
  <c r="AE6" i="4"/>
  <c r="AE7" i="4"/>
  <c r="AF11" i="2"/>
  <c r="AF5" i="2"/>
  <c r="AE16" i="2"/>
  <c r="AH5" i="2"/>
  <c r="AE13" i="4"/>
  <c r="AD10" i="4"/>
  <c r="AE10" i="4"/>
  <c r="AE28" i="6"/>
  <c r="AJ6" i="7"/>
  <c r="AH6" i="7"/>
  <c r="AJ24" i="7"/>
  <c r="AG18" i="7"/>
  <c r="AH7" i="7"/>
  <c r="AG24" i="7"/>
  <c r="AJ18" i="7"/>
  <c r="AH19" i="7"/>
  <c r="AJ7" i="7"/>
  <c r="AG5" i="7"/>
  <c r="AH11" i="7"/>
  <c r="AJ20" i="7"/>
  <c r="AJ19" i="7"/>
  <c r="AJ6" i="8"/>
  <c r="AH15" i="8"/>
  <c r="AH13" i="8"/>
  <c r="AJ15" i="8"/>
  <c r="AG13" i="8"/>
  <c r="AG20" i="9"/>
  <c r="AH9" i="9"/>
  <c r="AH15" i="9"/>
  <c r="AG15" i="9"/>
  <c r="AJ13" i="10"/>
  <c r="AG6" i="10"/>
  <c r="AJ6" i="10"/>
  <c r="AH6" i="10"/>
  <c r="AH5" i="10"/>
  <c r="AG15" i="10"/>
  <c r="AH15" i="10"/>
  <c r="AH12" i="10"/>
  <c r="AG12" i="10"/>
  <c r="AJ15" i="10"/>
  <c r="AJ5" i="10"/>
  <c r="AJ18" i="10"/>
  <c r="AL29" i="11"/>
  <c r="AL8" i="11"/>
  <c r="AI23" i="11"/>
  <c r="AJ26" i="11"/>
  <c r="AI26" i="11"/>
  <c r="AL23" i="11"/>
  <c r="AI8" i="11"/>
  <c r="AL7" i="11"/>
  <c r="AI24" i="11"/>
  <c r="AI32" i="11"/>
  <c r="AJ14" i="11"/>
  <c r="AJ16" i="11"/>
  <c r="AI12" i="11"/>
  <c r="AL16" i="11"/>
  <c r="AL24" i="11"/>
  <c r="AI5" i="11"/>
  <c r="AL32" i="11"/>
  <c r="AL12" i="11"/>
  <c r="AL28" i="11"/>
  <c r="AJ5" i="11"/>
  <c r="AJ30" i="11"/>
  <c r="AI13" i="12"/>
  <c r="AI25" i="12"/>
  <c r="AI16" i="12"/>
  <c r="AJ25" i="12"/>
  <c r="AL23" i="12"/>
  <c r="AJ16" i="12"/>
  <c r="AL13" i="12"/>
  <c r="AJ26" i="12"/>
  <c r="AI5" i="12"/>
  <c r="AL5" i="12"/>
  <c r="AK35" i="12"/>
  <c r="AL35" i="12"/>
  <c r="AJ35" i="12"/>
  <c r="AJ33" i="12"/>
  <c r="AK33" i="12"/>
  <c r="AL33" i="12"/>
  <c r="AL37" i="12"/>
  <c r="AJ37" i="12"/>
  <c r="AK37" i="12"/>
  <c r="AJ36" i="12"/>
  <c r="AK36" i="12"/>
  <c r="AL36" i="12"/>
  <c r="AJ34" i="12"/>
  <c r="AL34" i="12"/>
  <c r="AK34" i="12"/>
  <c r="AK31" i="12"/>
  <c r="AL31" i="12"/>
  <c r="AJ31" i="12"/>
  <c r="AJ32" i="12"/>
  <c r="AK32" i="12"/>
  <c r="AL32" i="12"/>
  <c r="AL15" i="12"/>
  <c r="AJ11" i="12"/>
  <c r="AJ27" i="12"/>
  <c r="AI15" i="12"/>
  <c r="AL11" i="12"/>
  <c r="AL27" i="12"/>
  <c r="AJ19" i="12"/>
  <c r="AL14" i="12"/>
  <c r="AI23" i="12"/>
  <c r="AJ14" i="12"/>
  <c r="AI35" i="11"/>
  <c r="AI47" i="11"/>
  <c r="AI48" i="11"/>
  <c r="AJ6" i="11"/>
  <c r="AI36" i="11"/>
  <c r="AL27" i="11"/>
  <c r="AL6" i="11"/>
  <c r="AI38" i="11"/>
  <c r="AI39" i="11"/>
  <c r="AJ28" i="11"/>
  <c r="AL14" i="11"/>
  <c r="AI37" i="11"/>
  <c r="AL19" i="11"/>
  <c r="AJ18" i="11"/>
  <c r="AL31" i="11"/>
  <c r="AJ15" i="11"/>
  <c r="AL18" i="11"/>
  <c r="AL15" i="11"/>
  <c r="AI45" i="11"/>
  <c r="AL17" i="11"/>
  <c r="AI17" i="11"/>
  <c r="AJ17" i="11"/>
  <c r="AI40" i="11"/>
  <c r="AJ7" i="11"/>
  <c r="AJ25" i="11"/>
  <c r="AI27" i="11"/>
  <c r="AJ20" i="11"/>
  <c r="AI20" i="11"/>
  <c r="AJ19" i="11"/>
  <c r="AJ31" i="11"/>
  <c r="AE31" i="5"/>
  <c r="AE25" i="5"/>
  <c r="AD5" i="4"/>
  <c r="AG5" i="4"/>
  <c r="AE36" i="2"/>
  <c r="AD30" i="4"/>
  <c r="AD18" i="4"/>
  <c r="AE18" i="4"/>
  <c r="AD13" i="4"/>
  <c r="AL19" i="12"/>
  <c r="AJ18" i="12"/>
  <c r="AJ9" i="12"/>
  <c r="AL9" i="12"/>
  <c r="AI9" i="12"/>
  <c r="AJ21" i="12"/>
  <c r="AL21" i="12"/>
  <c r="AI21" i="12"/>
  <c r="AH36" i="12"/>
  <c r="AH37" i="12"/>
  <c r="AI35" i="12"/>
  <c r="AJ13" i="11"/>
  <c r="AI13" i="11"/>
  <c r="AL21" i="11"/>
  <c r="AJ21" i="11"/>
  <c r="AL25" i="11"/>
  <c r="AG34" i="10"/>
  <c r="AG14" i="10"/>
  <c r="AJ14" i="10"/>
  <c r="AG9" i="10"/>
  <c r="AJ9" i="10"/>
  <c r="AH9" i="10"/>
  <c r="AJ10" i="10"/>
  <c r="AH10" i="10"/>
  <c r="AG8" i="10"/>
  <c r="AH8" i="10"/>
  <c r="AJ8" i="10"/>
  <c r="AG21" i="9"/>
  <c r="AG26" i="9"/>
  <c r="AH5" i="9"/>
  <c r="AG5" i="9"/>
  <c r="AJ5" i="9"/>
  <c r="AH17" i="9"/>
  <c r="AG17" i="9"/>
  <c r="AJ17" i="9"/>
  <c r="AG7" i="8"/>
  <c r="AJ7" i="8"/>
  <c r="AG12" i="8"/>
  <c r="AG31" i="8"/>
  <c r="AG8" i="8"/>
  <c r="AJ8" i="8"/>
  <c r="AG9" i="8"/>
  <c r="AH9" i="8"/>
  <c r="AH10" i="8"/>
  <c r="AJ10" i="8"/>
  <c r="AG10" i="8"/>
  <c r="AG38" i="7"/>
  <c r="AG33" i="7"/>
  <c r="AH16" i="7"/>
  <c r="AJ16" i="7"/>
  <c r="AG16" i="7"/>
  <c r="AJ17" i="7"/>
  <c r="AH17" i="7"/>
  <c r="AH5" i="7"/>
  <c r="AG23" i="7"/>
  <c r="AG11" i="7"/>
  <c r="AG36" i="7"/>
  <c r="AJ14" i="7"/>
  <c r="AG14" i="7"/>
  <c r="AH14" i="7"/>
  <c r="AG37" i="7"/>
  <c r="AH15" i="7"/>
  <c r="AJ15" i="7"/>
  <c r="AG15" i="7"/>
  <c r="AF11" i="6"/>
  <c r="AH11" i="6"/>
  <c r="AE11" i="6"/>
  <c r="AE29" i="6"/>
  <c r="AE14" i="5"/>
  <c r="AF14" i="5"/>
  <c r="AF11" i="5"/>
  <c r="AE11" i="5"/>
  <c r="AE8" i="5"/>
  <c r="AF8" i="5"/>
  <c r="AH11" i="5"/>
  <c r="AD11" i="4"/>
  <c r="AG11" i="4"/>
  <c r="AE11" i="4"/>
  <c r="AD28" i="4"/>
  <c r="AD27" i="4"/>
  <c r="AE12" i="4"/>
  <c r="AG12" i="4"/>
  <c r="AD12" i="4"/>
  <c r="AF10" i="2"/>
  <c r="AE10" i="2"/>
  <c r="AH10" i="2"/>
  <c r="AH6" i="2"/>
  <c r="AE6" i="2"/>
  <c r="AE15" i="2"/>
  <c r="AF15" i="2"/>
  <c r="AH15" i="2"/>
  <c r="J8" i="16"/>
  <c r="AH32" i="12"/>
  <c r="AH33" i="12"/>
  <c r="AH34" i="12"/>
  <c r="AH31" i="12"/>
  <c r="AD26" i="8"/>
  <c r="AE26" i="8"/>
  <c r="AD21" i="8"/>
  <c r="AD22" i="8"/>
  <c r="AD23" i="8"/>
  <c r="AD24" i="8"/>
  <c r="AD25" i="8"/>
  <c r="AE21" i="8"/>
  <c r="AE22" i="8"/>
  <c r="AE23" i="8"/>
  <c r="AE24" i="8"/>
  <c r="AE25" i="8"/>
  <c r="AJ22" i="8" l="1"/>
  <c r="AI22" i="8"/>
  <c r="AH22" i="8"/>
  <c r="AI25" i="8"/>
  <c r="AH25" i="8"/>
  <c r="AJ25" i="8"/>
  <c r="AJ21" i="8"/>
  <c r="AI21" i="8"/>
  <c r="AH21" i="8"/>
  <c r="AJ26" i="8"/>
  <c r="AI26" i="8"/>
  <c r="AH26" i="8"/>
  <c r="AJ24" i="8"/>
  <c r="AI24" i="8"/>
  <c r="AH24" i="8"/>
  <c r="AH23" i="8"/>
  <c r="AI23" i="8"/>
  <c r="AJ23" i="8"/>
  <c r="AI31" i="12"/>
  <c r="AI34" i="12"/>
  <c r="AI32" i="12"/>
  <c r="AI33" i="12"/>
  <c r="AI37" i="12"/>
  <c r="AI36" i="12"/>
  <c r="AF23" i="8"/>
  <c r="AF22" i="8"/>
  <c r="AF25" i="8"/>
  <c r="AF26" i="8"/>
  <c r="AF24" i="8"/>
  <c r="AF21" i="8"/>
  <c r="AA22" i="4"/>
  <c r="AA23" i="4"/>
  <c r="AB22" i="4"/>
  <c r="AB23" i="4"/>
  <c r="AB32" i="2"/>
  <c r="AB33" i="2"/>
  <c r="AB34" i="2"/>
  <c r="AH34" i="2" s="1"/>
  <c r="AC32" i="2"/>
  <c r="AC33" i="2"/>
  <c r="AC34" i="2"/>
  <c r="AE23" i="4" l="1"/>
  <c r="AG23" i="4"/>
  <c r="AE22" i="4"/>
  <c r="AG22" i="4"/>
  <c r="AF33" i="2"/>
  <c r="AH33" i="2"/>
  <c r="AF32" i="2"/>
  <c r="AH32" i="2"/>
  <c r="AG34" i="2"/>
  <c r="AF34" i="2"/>
  <c r="AG22" i="8"/>
  <c r="AG23" i="8"/>
  <c r="AG25" i="8"/>
  <c r="AG21" i="8"/>
  <c r="AG24" i="8"/>
  <c r="AG26" i="8"/>
  <c r="AC23" i="4"/>
  <c r="AF23" i="4"/>
  <c r="AC22" i="4"/>
  <c r="AF22" i="4"/>
  <c r="AD33" i="2"/>
  <c r="AG33" i="2"/>
  <c r="AD32" i="2"/>
  <c r="AG32" i="2"/>
  <c r="AD34" i="2"/>
  <c r="AD26" i="7"/>
  <c r="AE26" i="7"/>
  <c r="AD27" i="7"/>
  <c r="AE27" i="7"/>
  <c r="AD28" i="7"/>
  <c r="AE28" i="7"/>
  <c r="AD29" i="7"/>
  <c r="AE29" i="7"/>
  <c r="AJ29" i="7" l="1"/>
  <c r="AH29" i="7"/>
  <c r="AI29" i="7"/>
  <c r="AH28" i="7"/>
  <c r="AJ28" i="7"/>
  <c r="AI28" i="7"/>
  <c r="AI27" i="7"/>
  <c r="AH27" i="7"/>
  <c r="AJ27" i="7"/>
  <c r="AH26" i="7"/>
  <c r="AI26" i="7"/>
  <c r="AJ26" i="7"/>
  <c r="AF26" i="7"/>
  <c r="AF27" i="7"/>
  <c r="AD22" i="4"/>
  <c r="AD23" i="4"/>
  <c r="AE32" i="2"/>
  <c r="AE33" i="2"/>
  <c r="AE34" i="2"/>
  <c r="AF28" i="7"/>
  <c r="AF29" i="7"/>
  <c r="AG28" i="7" l="1"/>
  <c r="AG29" i="7"/>
  <c r="AG26" i="7"/>
  <c r="AG27" i="7"/>
  <c r="J14" i="16"/>
  <c r="J20" i="16"/>
  <c r="J28" i="16"/>
  <c r="AG30" i="12" l="1"/>
  <c r="AF30" i="12"/>
  <c r="AL30" i="12" s="1"/>
  <c r="AG33" i="11"/>
  <c r="AG34" i="11"/>
  <c r="AF33" i="11"/>
  <c r="AF34" i="11"/>
  <c r="AE22" i="10"/>
  <c r="AE23" i="10"/>
  <c r="AD22" i="10"/>
  <c r="AJ22" i="10" s="1"/>
  <c r="AD23" i="10"/>
  <c r="AE22" i="9"/>
  <c r="AE23" i="9"/>
  <c r="AD22" i="9"/>
  <c r="AJ22" i="9" s="1"/>
  <c r="AD23" i="9"/>
  <c r="AE19" i="8"/>
  <c r="AE20" i="8"/>
  <c r="AD19" i="8"/>
  <c r="AJ19" i="8" s="1"/>
  <c r="AD20" i="8"/>
  <c r="AE25" i="7"/>
  <c r="AE30" i="7"/>
  <c r="AD25" i="7"/>
  <c r="AJ25" i="7" s="1"/>
  <c r="AD30" i="7"/>
  <c r="AC21" i="6"/>
  <c r="AC22" i="6"/>
  <c r="AB21" i="6"/>
  <c r="AH21" i="6" s="1"/>
  <c r="AB22" i="6"/>
  <c r="AH22" i="6" s="1"/>
  <c r="AA21" i="4"/>
  <c r="AG21" i="4" s="1"/>
  <c r="AB21" i="4"/>
  <c r="AB24" i="5"/>
  <c r="AH24" i="5" s="1"/>
  <c r="AC24" i="5"/>
  <c r="AC23" i="5"/>
  <c r="AB23" i="5"/>
  <c r="AH23" i="5" s="1"/>
  <c r="AB20" i="4"/>
  <c r="AA20" i="4"/>
  <c r="AG20" i="4" s="1"/>
  <c r="AB31" i="2"/>
  <c r="AH31" i="2" s="1"/>
  <c r="AC31" i="2"/>
  <c r="AG22" i="6" l="1"/>
  <c r="AF22" i="6"/>
  <c r="AG21" i="6"/>
  <c r="AF21" i="6"/>
  <c r="AK30" i="12"/>
  <c r="AJ30" i="12"/>
  <c r="AL34" i="11"/>
  <c r="AK34" i="11"/>
  <c r="AJ34" i="11"/>
  <c r="AL33" i="11"/>
  <c r="AK33" i="11"/>
  <c r="AJ33" i="11"/>
  <c r="AJ23" i="10"/>
  <c r="AH23" i="10"/>
  <c r="AI23" i="10"/>
  <c r="AI22" i="10"/>
  <c r="AH22" i="10"/>
  <c r="AH23" i="9"/>
  <c r="AJ23" i="9"/>
  <c r="AI23" i="9"/>
  <c r="AI22" i="9"/>
  <c r="AH22" i="9"/>
  <c r="AJ20" i="8"/>
  <c r="AI20" i="8"/>
  <c r="AH20" i="8"/>
  <c r="AI19" i="8"/>
  <c r="AH19" i="8"/>
  <c r="AH30" i="7"/>
  <c r="AI30" i="7"/>
  <c r="AJ30" i="7"/>
  <c r="AI25" i="7"/>
  <c r="AH25" i="7"/>
  <c r="AG23" i="5"/>
  <c r="AF23" i="5"/>
  <c r="AG24" i="5"/>
  <c r="AF24" i="5"/>
  <c r="AF21" i="4"/>
  <c r="AE21" i="4"/>
  <c r="AF20" i="4"/>
  <c r="AE20" i="4"/>
  <c r="AG31" i="2"/>
  <c r="AF31" i="2"/>
  <c r="AF25" i="7"/>
  <c r="AH33" i="11"/>
  <c r="AF22" i="10"/>
  <c r="AD24" i="5"/>
  <c r="AC21" i="4"/>
  <c r="AF23" i="10"/>
  <c r="AH30" i="12"/>
  <c r="AH34" i="11"/>
  <c r="AF23" i="9"/>
  <c r="AF22" i="9"/>
  <c r="AF19" i="8"/>
  <c r="AF20" i="8"/>
  <c r="AF30" i="7"/>
  <c r="AD22" i="6"/>
  <c r="AD21" i="6"/>
  <c r="AD23" i="5"/>
  <c r="AC20" i="4"/>
  <c r="AD31" i="2"/>
  <c r="AI30" i="12" l="1"/>
  <c r="AI34" i="11"/>
  <c r="AI33" i="11"/>
  <c r="AG23" i="10"/>
  <c r="AG22" i="10"/>
  <c r="AG23" i="9"/>
  <c r="AG22" i="9"/>
  <c r="AG20" i="8"/>
  <c r="AG19" i="8"/>
  <c r="AG30" i="7"/>
  <c r="AG25" i="7"/>
  <c r="AE22" i="6"/>
  <c r="AE21" i="6"/>
  <c r="AE24" i="5"/>
  <c r="AE23" i="5"/>
  <c r="AD21" i="4"/>
  <c r="AD20" i="4"/>
  <c r="AE31" i="2"/>
  <c r="AC30" i="2"/>
  <c r="AB30" i="2"/>
  <c r="AH30" i="2" s="1"/>
  <c r="R5" i="1"/>
  <c r="AG30" i="2" l="1"/>
  <c r="AF30" i="2"/>
  <c r="AD30" i="2"/>
  <c r="AE30" i="2" l="1"/>
</calcChain>
</file>

<file path=xl/sharedStrings.xml><?xml version="1.0" encoding="utf-8"?>
<sst xmlns="http://schemas.openxmlformats.org/spreadsheetml/2006/main" count="725" uniqueCount="245">
  <si>
    <t>№ п/п</t>
  </si>
  <si>
    <t>Гражданство</t>
  </si>
  <si>
    <t>Дата проведения тестирования</t>
  </si>
  <si>
    <t>01.04.2025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</si>
  <si>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</si>
  <si>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</si>
  <si>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</si>
  <si>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</si>
  <si>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</si>
  <si>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</si>
  <si>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</si>
  <si>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</si>
  <si>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</si>
  <si>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1 класс</t>
  </si>
  <si>
    <t>Период проведения тестирования</t>
  </si>
  <si>
    <t>с</t>
  </si>
  <si>
    <t>по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</si>
  <si>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</si>
  <si>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</si>
  <si>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</si>
  <si>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</si>
  <si>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</si>
  <si>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</si>
  <si>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</si>
  <si>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</si>
  <si>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</si>
  <si>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</si>
  <si>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</si>
  <si>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</si>
  <si>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</si>
  <si>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</si>
  <si>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</si>
  <si>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</si>
  <si>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</si>
  <si>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</si>
  <si>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</si>
  <si>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</si>
  <si>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</si>
  <si>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</si>
  <si>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</si>
  <si>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</si>
  <si>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</si>
  <si>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</si>
  <si>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</si>
  <si>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</si>
  <si>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</si>
  <si>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</si>
  <si>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</si>
  <si>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</si>
  <si>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</si>
  <si>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</si>
  <si>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</si>
  <si>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</si>
  <si>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</si>
  <si>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</si>
  <si>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</si>
  <si>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</si>
  <si>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</si>
  <si>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</si>
  <si>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</si>
  <si>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</si>
  <si>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</si>
  <si>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t>Общее количество  ПБ</t>
  </si>
  <si>
    <t>Достижение 9 ПБ 
за УЧ</t>
  </si>
  <si>
    <t>3 класс</t>
  </si>
  <si>
    <t>П3</t>
  </si>
  <si>
    <t>З8</t>
  </si>
  <si>
    <t>Задание 12</t>
  </si>
  <si>
    <t>Процент от макс. количества ПБ</t>
  </si>
  <si>
    <t>Сумма ПБ за УЧ</t>
  </si>
  <si>
    <t>Сумма ПБ за ПЧ</t>
  </si>
  <si>
    <t>4 класс</t>
  </si>
  <si>
    <t>Т3</t>
  </si>
  <si>
    <t>5 класс</t>
  </si>
  <si>
    <t>Задание 13</t>
  </si>
  <si>
    <t>З12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</si>
  <si>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</si>
  <si>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</si>
  <si>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</si>
  <si>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</si>
  <si>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</si>
  <si>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</si>
  <si>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</si>
  <si>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</si>
  <si>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</si>
  <si>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</si>
  <si>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</si>
  <si>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7 класс</t>
  </si>
  <si>
    <t>Р3</t>
  </si>
  <si>
    <t>Р4</t>
  </si>
  <si>
    <t>8 класс</t>
  </si>
  <si>
    <t>9 класс</t>
  </si>
  <si>
    <t>10 класс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</si>
  <si>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</si>
  <si>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</si>
  <si>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</si>
  <si>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</si>
  <si>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</si>
  <si>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</si>
  <si>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</si>
  <si>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</si>
  <si>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</si>
  <si>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</si>
  <si>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</si>
  <si>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Р5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</si>
  <si>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</si>
  <si>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</si>
  <si>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</si>
  <si>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</si>
  <si>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</si>
  <si>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</si>
  <si>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</si>
  <si>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</si>
  <si>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</si>
  <si>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</si>
  <si>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</si>
  <si>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</si>
  <si>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</si>
  <si>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</si>
  <si>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</si>
  <si>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</si>
  <si>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</si>
  <si>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</si>
  <si>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</si>
  <si>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</si>
  <si>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</si>
  <si>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</si>
  <si>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</si>
  <si>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</si>
  <si>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</si>
  <si>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</si>
  <si>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</si>
  <si>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</si>
  <si>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</si>
  <si>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</si>
  <si>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</si>
  <si>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</si>
  <si>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</si>
  <si>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</si>
  <si>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</si>
  <si>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</si>
  <si>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</si>
  <si>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</si>
  <si>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</si>
  <si>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</si>
  <si>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</si>
  <si>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</si>
  <si>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</si>
  <si>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</si>
  <si>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</si>
  <si>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</si>
  <si>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</si>
  <si>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</si>
  <si>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</si>
  <si>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</si>
  <si>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</si>
  <si>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</si>
  <si>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</si>
  <si>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</si>
  <si>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</si>
  <si>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</si>
  <si>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</si>
  <si>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</si>
  <si>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</si>
  <si>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</si>
  <si>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</si>
  <si>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</si>
  <si>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</si>
  <si>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</si>
  <si>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</si>
  <si>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</si>
  <si>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</si>
  <si>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</si>
  <si>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</si>
  <si>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</si>
  <si>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</si>
  <si>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</si>
  <si>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</si>
  <si>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</si>
  <si>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</si>
  <si>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</si>
  <si>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</si>
  <si>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</si>
  <si>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</si>
  <si>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</si>
  <si>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</si>
  <si>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</si>
  <si>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</si>
  <si>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</si>
  <si>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</si>
  <si>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(Югра)</t>
  </si>
  <si>
    <t>87 - Чукотский автономный округ</t>
  </si>
  <si>
    <t>89 - Ямало-Ненецкий автономный округ</t>
  </si>
  <si>
    <t>90 - Зарубежные образовательные организации</t>
  </si>
  <si>
    <t>92 - г. Севастополь</t>
  </si>
  <si>
    <t>Правила работы с файлом</t>
  </si>
  <si>
    <t>Уникальный код</t>
  </si>
  <si>
    <t>Данные о результатах тестирования по классам</t>
  </si>
  <si>
    <t xml:space="preserve">представлены по состоянию на </t>
  </si>
  <si>
    <t>чел.</t>
  </si>
  <si>
    <t>Класс</t>
  </si>
  <si>
    <t>В таблице можно и нужно добавлять строки для внесения информации о каждом следующем тестировании.</t>
  </si>
  <si>
    <t>составитель</t>
  </si>
  <si>
    <t>ФИО составителя</t>
  </si>
  <si>
    <t>Наименование субъекта Российской Федерации выбирается из выпадающего списка.</t>
  </si>
  <si>
    <t>После окончания работы с файлом ему нужно присвоить имя следующего формата:</t>
  </si>
  <si>
    <t>(Файл с результатами тестирования в Республике Башкортостан, сформированный по данным по состоянию на 18 июня 2025 года)</t>
  </si>
  <si>
    <t>Структура таблиц не должна быть изменена (нельзя добавлять, удалять, объединять или разъединять ячейки).</t>
  </si>
  <si>
    <t>Одна строка в таблице должна содержать информацию о тестировании одного иностранного гражданина.</t>
  </si>
  <si>
    <r>
      <t xml:space="preserve">Пример наименования файла: </t>
    </r>
    <r>
      <rPr>
        <b/>
        <i/>
        <sz val="14"/>
        <color theme="1"/>
        <rFont val="Cambria"/>
        <family val="1"/>
        <charset val="204"/>
      </rPr>
      <t>02_ТДМ_18.06.2025.xlsx</t>
    </r>
  </si>
  <si>
    <t>В каждой таблице приведена одна строка-образец (выделена желтым цветом). При заполнении таблиц строки-образцы удалять не нужно.</t>
  </si>
  <si>
    <t>Если тестирование по каким-то классам не проводилось в указанный период, соответствующий лист должен остаться в файле (без данных о тестировании).</t>
  </si>
  <si>
    <t>В некоторых столбцах значения вычисляются автоматически с помощью формул.</t>
  </si>
  <si>
    <t>RR - код субъекта Российской Федерации;</t>
  </si>
  <si>
    <t>ТДМ - буквы оставить, как есть;</t>
  </si>
  <si>
    <t>ДД.ММ.ГГГГ - дата, по состоянию на которую составлялся файл.</t>
  </si>
  <si>
    <t>ДД.ММ.ГГГГ</t>
  </si>
  <si>
    <t>RR_ТДМ_ДД.ММ.ГГГГ, где:</t>
  </si>
  <si>
    <t>1.</t>
  </si>
  <si>
    <t>2.</t>
  </si>
  <si>
    <t>3.</t>
  </si>
  <si>
    <t>4.</t>
  </si>
  <si>
    <t>5.</t>
  </si>
  <si>
    <t>Выбрать субъект Российской Федерации из списка</t>
  </si>
  <si>
    <t>Файл должен содержать результаты тестирования иностранных граждан, проведенного в заданный период по состоянию на указанную выше дату в субъекте Российской Федерации.</t>
  </si>
  <si>
    <t>Перед началом работы необходимо заполнить текущий лист с названием "НАЧАЛО и ПРАВИЛА". В нем необходимо заполнить все поля, выделенные цветом:</t>
  </si>
  <si>
    <t xml:space="preserve">Период проведения тестирования с … по… </t>
  </si>
  <si>
    <t>Количество результатов тестирования по каждому классу отдельно</t>
  </si>
  <si>
    <t>2.1.</t>
  </si>
  <si>
    <t>2.2.</t>
  </si>
  <si>
    <t>2.3.</t>
  </si>
  <si>
    <t>Результаты тестирования вносятся в таблицы, размещенные в настоящем файле на листах с соответствующими названиями.</t>
  </si>
  <si>
    <t>Заполнение данных на листе</t>
  </si>
  <si>
    <t>3.1.</t>
  </si>
  <si>
    <t>3.2.</t>
  </si>
  <si>
    <t>3.3.</t>
  </si>
  <si>
    <t>3.4.</t>
  </si>
  <si>
    <t>3.5.</t>
  </si>
  <si>
    <t>3.6.</t>
  </si>
  <si>
    <t>Для каждого иностранного гражданина, участвующего в тестировании, формируется УНИКАЛЬНЫЙ КОД. Код формируется из цифр, и не может повторяться у других участников тестирования. Данный код должен быть отражен в письменной работе иностранного гражданина и звучать при его устном ответе. Правила формирования УНИКАЛЬНОГО КОДА иностранного гражданина описаны в Правилах формирования данных, содержащих информацию об ответах участников тестирования</t>
  </si>
  <si>
    <t>В случае, если иностранный гражданин будет пересдавать тестирование в установленный срок, уникальный код должен остаться таким же, как и в при первом тестировании.</t>
  </si>
  <si>
    <t>Только устное тестирование</t>
  </si>
  <si>
    <t>Только устно тестируемые</t>
  </si>
  <si>
    <t>Только устно теструемые</t>
  </si>
  <si>
    <t>Только устно тестируемые.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</si>
</sst>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u/>
      <sz val="16"/>
      <color theme="10"/>
      <name val="Cambria"/>
      <family val="1"/>
      <charset val="204"/>
    </font>
    <font>
      <i/>
      <sz val="14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2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/>
    </xf>
    <xf numFmtId="49" fontId="10" fillId="2" borderId="11" xfId="0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0" borderId="0" xfId="0" applyFont="1"/>
    <xf numFmtId="49" fontId="14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14" fillId="0" borderId="2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15" xfId="0" applyFont="1" applyBorder="1"/>
    <xf numFmtId="0" fontId="14" fillId="0" borderId="1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6" fillId="0" borderId="0" xfId="4" applyFont="1" applyBorder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6" xfId="0" applyFont="1" applyBorder="1"/>
    <xf numFmtId="49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Border="1"/>
    <xf numFmtId="0" fontId="17" fillId="0" borderId="0" xfId="0" applyFont="1" applyBorder="1"/>
    <xf numFmtId="0" fontId="5" fillId="0" borderId="15" xfId="0" applyFont="1" applyBorder="1"/>
    <xf numFmtId="49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Border="1"/>
    <xf numFmtId="49" fontId="14" fillId="0" borderId="19" xfId="0" applyNumberFormat="1" applyFont="1" applyBorder="1"/>
    <xf numFmtId="49" fontId="5" fillId="0" borderId="0" xfId="0" applyNumberFormat="1" applyFont="1" applyBorder="1"/>
    <xf numFmtId="49" fontId="14" fillId="0" borderId="21" xfId="0" applyNumberFormat="1" applyFont="1" applyBorder="1"/>
    <xf numFmtId="49" fontId="5" fillId="0" borderId="17" xfId="0" applyNumberFormat="1" applyFont="1" applyBorder="1"/>
    <xf numFmtId="49" fontId="5" fillId="0" borderId="19" xfId="0" applyNumberFormat="1" applyFont="1" applyBorder="1"/>
    <xf numFmtId="49" fontId="5" fillId="0" borderId="19" xfId="0" applyNumberFormat="1" applyFont="1" applyBorder="1" applyAlignment="1">
      <alignment horizontal="left" vertical="top"/>
    </xf>
    <xf numFmtId="49" fontId="5" fillId="0" borderId="19" xfId="0" applyNumberFormat="1" applyFont="1" applyBorder="1" applyAlignment="1">
      <alignment vertical="top"/>
    </xf>
    <xf numFmtId="49" fontId="5" fillId="0" borderId="21" xfId="0" applyNumberFormat="1" applyFont="1" applyBorder="1"/>
    <xf numFmtId="49" fontId="5" fillId="0" borderId="0" xfId="0" applyNumberFormat="1" applyFont="1"/>
    <xf numFmtId="49" fontId="5" fillId="0" borderId="19" xfId="0" applyNumberFormat="1" applyFont="1" applyBorder="1" applyAlignment="1">
      <alignment horizontal="right" vertical="top"/>
    </xf>
    <xf numFmtId="0" fontId="1" fillId="3" borderId="15" xfId="3" applyNumberFormat="1" applyFont="1" applyBorder="1" applyAlignment="1">
      <alignment horizontal="center" vertical="center"/>
    </xf>
    <xf numFmtId="0" fontId="2" fillId="3" borderId="15" xfId="3" applyNumberForma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NumberFormat="1" applyFont="1" applyProtection="1">
      <protection locked="0"/>
    </xf>
    <xf numFmtId="1" fontId="3" fillId="0" borderId="2" xfId="0" applyNumberFormat="1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Protection="1"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2" xfId="0" applyNumberFormat="1" applyFont="1" applyBorder="1" applyAlignment="1">
      <alignment horizontal="center" vertical="center"/>
    </xf>
    <xf numFmtId="9" fontId="23" fillId="0" borderId="2" xfId="1" applyNumberFormat="1" applyFont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Protection="1">
      <protection locked="0"/>
    </xf>
    <xf numFmtId="0" fontId="20" fillId="4" borderId="23" xfId="0" applyFont="1" applyFill="1" applyBorder="1" applyAlignment="1" applyProtection="1">
      <alignment horizontal="center"/>
      <protection locked="0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center" vertical="center"/>
    </xf>
    <xf numFmtId="9" fontId="3" fillId="4" borderId="2" xfId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9" fontId="3" fillId="4" borderId="2" xfId="1" applyNumberFormat="1" applyFont="1" applyFill="1" applyBorder="1" applyAlignment="1">
      <alignment horizontal="center" vertical="center"/>
    </xf>
    <xf numFmtId="49" fontId="21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2" xfId="0" applyFont="1" applyFill="1" applyBorder="1" applyAlignment="1" applyProtection="1">
      <alignment horizontal="center" vertical="center" wrapText="1"/>
      <protection locked="0"/>
    </xf>
    <xf numFmtId="0" fontId="21" fillId="4" borderId="2" xfId="0" applyNumberFormat="1" applyFont="1" applyFill="1" applyBorder="1" applyAlignment="1">
      <alignment horizontal="center" vertical="center"/>
    </xf>
    <xf numFmtId="9" fontId="21" fillId="4" borderId="2" xfId="1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NumberFormat="1" applyFont="1" applyFill="1" applyBorder="1" applyProtection="1"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center" vertical="center"/>
    </xf>
    <xf numFmtId="9" fontId="3" fillId="5" borderId="2" xfId="1" applyFont="1" applyFill="1" applyBorder="1" applyAlignment="1">
      <alignment horizontal="center" vertical="center"/>
    </xf>
    <xf numFmtId="0" fontId="3" fillId="5" borderId="6" xfId="0" applyFont="1" applyFill="1" applyBorder="1" applyProtection="1">
      <protection locked="0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>
      <alignment horizontal="center" vertical="center"/>
    </xf>
    <xf numFmtId="9" fontId="3" fillId="5" borderId="2" xfId="1" applyNumberFormat="1" applyFont="1" applyFill="1" applyBorder="1" applyAlignment="1">
      <alignment horizontal="center" vertical="center"/>
    </xf>
    <xf numFmtId="0" fontId="3" fillId="5" borderId="6" xfId="0" applyNumberFormat="1" applyFont="1" applyFill="1" applyBorder="1" applyProtection="1">
      <protection locked="0"/>
    </xf>
    <xf numFmtId="0" fontId="3" fillId="5" borderId="0" xfId="0" applyNumberFormat="1" applyFont="1" applyFill="1" applyBorder="1" applyProtection="1">
      <protection locked="0"/>
    </xf>
    <xf numFmtId="49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/>
      <protection locked="0"/>
    </xf>
    <xf numFmtId="49" fontId="3" fillId="4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</xf>
    <xf numFmtId="0" fontId="3" fillId="4" borderId="0" xfId="0" applyFont="1" applyFill="1" applyBorder="1" applyProtection="1">
      <protection locked="0"/>
    </xf>
    <xf numFmtId="0" fontId="20" fillId="4" borderId="24" xfId="0" applyFont="1" applyFill="1" applyBorder="1" applyAlignment="1" applyProtection="1">
      <alignment horizontal="center"/>
      <protection locked="0"/>
    </xf>
    <xf numFmtId="49" fontId="21" fillId="4" borderId="2" xfId="0" applyNumberFormat="1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0" fillId="4" borderId="2" xfId="0" applyFont="1" applyFill="1" applyBorder="1" applyAlignment="1" applyProtection="1">
      <alignment horizont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49" fontId="21" fillId="4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5" fillId="3" borderId="15" xfId="3" applyNumberFormat="1" applyFont="1" applyBorder="1" applyAlignment="1">
      <alignment horizontal="center" vertical="center"/>
    </xf>
    <xf numFmtId="49" fontId="5" fillId="3" borderId="22" xfId="3" applyNumberFormat="1" applyFont="1" applyBorder="1" applyAlignment="1">
      <alignment horizontal="center" vertical="center"/>
    </xf>
    <xf numFmtId="49" fontId="15" fillId="3" borderId="15" xfId="3" applyNumberFormat="1" applyFont="1" applyBorder="1" applyAlignment="1">
      <alignment horizontal="center" vertical="center"/>
    </xf>
    <xf numFmtId="49" fontId="15" fillId="3" borderId="15" xfId="3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center"/>
    </xf>
  </cellXfs>
  <cellStyles count="5">
    <cellStyle name="20% — акцент1" xfId="3" builtinId="30"/>
    <cellStyle name="Normal" xfId="2"/>
    <cellStyle name="Гиперссылка" xfId="4" builtinId="8"/>
    <cellStyle name="Обычный" xfId="0" builtinId="0"/>
    <cellStyle name="Процентный" xfId="1" builtinId="5"/>
  </cellStyles>
  <dxfs count="40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4:T35" totalsRowShown="0" headerRowDxfId="406" dataDxfId="405" tableBorderDxfId="404">
  <autoFilter ref="A4:T35"/>
  <tableColumns count="20">
    <tableColumn id="1" name="№ п/п" dataDxfId="403"/>
    <tableColumn id="12" name="Класс" dataDxfId="402">
      <calculatedColumnFormula>"1 класс"</calculatedColumnFormula>
    </tableColumn>
    <tableColumn id="2" name="Уникальный код" dataDxfId="401"/>
    <tableColumn id="15" name="Гражданство" dataDxfId="400"/>
    <tableColumn id="14" name="Дата проведения тестирования" dataDxfId="399"/>
    <tableColumn id="13" name="Вариант диагности-ческих материалов" dataDxfId="398"/>
    <tableColumn id="3" name="Д1" dataDxfId="397"/>
    <tableColumn id="4" name="Д2" dataDxfId="396"/>
    <tableColumn id="20" name="М1" dataDxfId="395"/>
    <tableColumn id="6" name="М2" dataDxfId="394"/>
    <tableColumn id="7" name="М3" dataDxfId="393"/>
    <tableColumn id="5" name="С1" dataDxfId="392"/>
    <tableColumn id="8" name="С2" dataDxfId="391"/>
    <tableColumn id="9" name="ЛГ1" dataDxfId="390"/>
    <tableColumn id="10" name="ЛГ2" dataDxfId="389"/>
    <tableColumn id="11" name="ЛГ3" dataDxfId="388"/>
    <tableColumn id="16" name="Общее количество  ПБ _x000a_(из 10)" dataDxfId="387">
      <calculatedColumnFormula>SUM(Таблица1[[#This Row],[Д1]:[ЛГ3]])</calculatedColumnFormula>
    </tableColumn>
    <tableColumn id="22" name="Процент от максимального количества ПБ" dataDxfId="386" dataCellStyle="Процентный">
      <calculatedColumnFormula>Таблица1[[#This Row],[Общее количество  ПБ 
(из 10)]]/10</calculatedColumnFormula>
    </tableColumn>
    <tableColumn id="21" name="Достижение 9 ПБ _x000a_за УЧ" dataDxfId="385"/>
    <tableColumn id="18" name="Успешность прохождения тестирования_x000a_(да / нет)" dataDxfId="384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A4:AL48" totalsRowShown="0" headerRowDxfId="80" dataDxfId="79" tableBorderDxfId="78">
  <autoFilter ref="A4:AL48"/>
  <tableColumns count="38">
    <tableColumn id="1" name="№ п/п" dataDxfId="77"/>
    <tableColumn id="19" name="Класс" dataDxfId="76">
      <calculatedColumnFormula>"10 класс"</calculatedColumnFormula>
    </tableColumn>
    <tableColumn id="2" name="Уникальный код" dataDxfId="75"/>
    <tableColumn id="15" name="Гражданство" dataDxfId="74"/>
    <tableColumn id="14" name="Дата проведения тестирования" dataDxfId="73"/>
    <tableColumn id="13" name="Вариант УЧ" dataDxfId="72"/>
    <tableColumn id="3" name="Д1" dataDxfId="71"/>
    <tableColumn id="4" name="Д2" dataDxfId="70"/>
    <tableColumn id="6" name="М1" dataDxfId="69"/>
    <tableColumn id="7" name="М2" dataDxfId="68"/>
    <tableColumn id="8" name="М3" dataDxfId="67"/>
    <tableColumn id="42" name="Ч1" dataDxfId="66"/>
    <tableColumn id="9" name="Ч2" dataDxfId="65"/>
    <tableColumn id="10" name="Ч3" dataDxfId="64"/>
    <tableColumn id="25" name="П1" dataDxfId="63"/>
    <tableColumn id="24" name="П2" dataDxfId="62"/>
    <tableColumn id="36" name="Вариант ПЧ" dataDxfId="61"/>
    <tableColumn id="35" name="З5" dataDxfId="60"/>
    <tableColumn id="34" name="З6" dataDxfId="59"/>
    <tableColumn id="33" name="З7" dataDxfId="58"/>
    <tableColumn id="32" name="З8" dataDxfId="57"/>
    <tableColumn id="29" name="И1" dataDxfId="56"/>
    <tableColumn id="28" name="И2" dataDxfId="55"/>
    <tableColumn id="27" name="И3" dataDxfId="54"/>
    <tableColumn id="26" name="И4" dataDxfId="53"/>
    <tableColumn id="44" name="З10" dataDxfId="52"/>
    <tableColumn id="43" name="З11" dataDxfId="51"/>
    <tableColumn id="11" name="З12" dataDxfId="50"/>
    <tableColumn id="5" name="З13" dataDxfId="49"/>
    <tableColumn id="17" name="З14" dataDxfId="48"/>
    <tableColumn id="12" name="З15" dataDxfId="47"/>
    <tableColumn id="16" name="Сумма ПБ за УЧ" dataDxfId="46">
      <calculatedColumnFormula>SUM(Таблица10[[#This Row],[Д1]:[П2]])</calculatedColumnFormula>
    </tableColumn>
    <tableColumn id="37" name="Сумма ПБ за ПЧ" dataDxfId="45">
      <calculatedColumnFormula>SUM(Таблица10[[#This Row],[З5]:[З15]])</calculatedColumnFormula>
    </tableColumn>
    <tableColumn id="38" name="Общее количество  ПБ" dataDxfId="44">
      <calculatedColumnFormula>SUM(Таблица10[[#This Row],[Сумма ПБ за УЧ]:[Сумма ПБ за ПЧ]])</calculatedColumnFormula>
    </tableColumn>
    <tableColumn id="45" name="Процент от макс. количества ПБ" dataDxfId="43" dataCellStyle="Процентный">
      <calculatedColumnFormula>Таблица10[[#This Row],[Общее количество  ПБ]]/24</calculatedColumnFormula>
    </tableColumn>
    <tableColumn id="47" name="Достижение _x000a_22 ПБ _x000a_(мин.ПБ успешности)" dataDxfId="42" dataCellStyle="Процентный"/>
    <tableColumn id="41" name="Достижение_x000a_9 ПБ _x000a_за УЧ" dataDxfId="41"/>
    <tableColumn id="18" name="Успешность прохождения тестирования_x000a_(да / нет)" dataDxfId="40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A4:AL44" totalsRowShown="0" headerRowDxfId="39" dataDxfId="38">
  <autoFilter ref="A4:AL44"/>
  <tableColumns count="38">
    <tableColumn id="1" name="№ п/п" dataDxfId="37"/>
    <tableColumn id="19" name="Класс" dataDxfId="36">
      <calculatedColumnFormula>"11 класс"</calculatedColumnFormula>
    </tableColumn>
    <tableColumn id="2" name="Уникальный код" dataDxfId="35"/>
    <tableColumn id="15" name="Гражданство" dataDxfId="34"/>
    <tableColumn id="14" name="Дата проведения тестирования" dataDxfId="33"/>
    <tableColumn id="13" name="Вариант УЧ" dataDxfId="32"/>
    <tableColumn id="3" name="Д1" dataDxfId="31"/>
    <tableColumn id="4" name="Д2" dataDxfId="30"/>
    <tableColumn id="6" name="М1" dataDxfId="29"/>
    <tableColumn id="7" name="М2" dataDxfId="28"/>
    <tableColumn id="8" name="М3" dataDxfId="27"/>
    <tableColumn id="42" name="Ч1" dataDxfId="26"/>
    <tableColumn id="9" name="Ч2" dataDxfId="25"/>
    <tableColumn id="10" name="Ч3" dataDxfId="24"/>
    <tableColumn id="25" name="П1" dataDxfId="23"/>
    <tableColumn id="24" name="П2" dataDxfId="22"/>
    <tableColumn id="36" name="Вариант ПЧ" dataDxfId="21"/>
    <tableColumn id="35" name="З5" dataDxfId="20"/>
    <tableColumn id="34" name="З6" dataDxfId="19"/>
    <tableColumn id="33" name="З7" dataDxfId="18"/>
    <tableColumn id="32" name="З8" dataDxfId="17"/>
    <tableColumn id="29" name="З9" dataDxfId="16"/>
    <tableColumn id="28" name="З10" dataDxfId="15"/>
    <tableColumn id="27" name="З11" dataDxfId="14"/>
    <tableColumn id="26" name="З12" dataDxfId="13"/>
    <tableColumn id="44" name="З13" dataDxfId="12"/>
    <tableColumn id="43" name="Р1" dataDxfId="11"/>
    <tableColumn id="11" name="Р2" dataDxfId="10"/>
    <tableColumn id="5" name="Р3" dataDxfId="9"/>
    <tableColumn id="17" name="Р4" dataDxfId="8"/>
    <tableColumn id="12" name="Р5" dataDxfId="7"/>
    <tableColumn id="16" name="Сумма ПБ за УЧ" dataDxfId="6">
      <calculatedColumnFormula>SUM(Таблица11[[#This Row],[Д1]:[П2]])</calculatedColumnFormula>
    </tableColumn>
    <tableColumn id="37" name="Сумма ПБ за ПЧ" dataDxfId="5">
      <calculatedColumnFormula>SUM(Таблица11[[#This Row],[З5]:[Р5]])</calculatedColumnFormula>
    </tableColumn>
    <tableColumn id="38" name="Общее количество  ПБ" dataDxfId="4">
      <calculatedColumnFormula>SUM(Таблица11[[#This Row],[Сумма ПБ за УЧ]:[Сумма ПБ за ПЧ]])</calculatedColumnFormula>
    </tableColumn>
    <tableColumn id="45" name="Процент от макс. количества ПБ" dataDxfId="3" dataCellStyle="Процентный">
      <calculatedColumnFormula>Таблица11[[#This Row],[Общее количество  ПБ]]/24</calculatedColumnFormula>
    </tableColumn>
    <tableColumn id="47" name="Достижение _x000a_22 ПБ _x000a_(мин.ПБ успешности)" dataDxfId="2" dataCellStyle="Процентный"/>
    <tableColumn id="41" name="Достижение_x000a_9 ПБ _x000a_за УЧ" dataDxfId="1"/>
    <tableColumn id="18" name="Успешность прохождения тестирования_x000a_(да / нет)" dataDxfId="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4:AH40" totalsRowShown="0" headerRowDxfId="383" dataDxfId="382" tableBorderDxfId="381">
  <autoFilter ref="A4:AH40"/>
  <tableColumns count="34">
    <tableColumn id="1" name="№ п/п" dataDxfId="380"/>
    <tableColumn id="11" name="Класс" dataDxfId="379">
      <calculatedColumnFormula>"2 класс"</calculatedColumnFormula>
    </tableColumn>
    <tableColumn id="2" name="Уникальный код" dataDxfId="378"/>
    <tableColumn id="15" name="Гражданство" dataDxfId="377"/>
    <tableColumn id="14" name="Дата проведения тестирования" dataDxfId="376"/>
    <tableColumn id="13" name="Вариант УЧ" dataDxfId="375"/>
    <tableColumn id="3" name=" Д1" dataDxfId="374"/>
    <tableColumn id="4" name=" Д2" dataDxfId="373"/>
    <tableColumn id="6" name=" Д3" dataDxfId="372"/>
    <tableColumn id="7" name="М1" dataDxfId="371"/>
    <tableColumn id="5" name=" М2" dataDxfId="370"/>
    <tableColumn id="8" name="Ч1" dataDxfId="369"/>
    <tableColumn id="9" name="Ч2" dataDxfId="368"/>
    <tableColumn id="10" name="Ч3" dataDxfId="367"/>
    <tableColumn id="25" name="П1" dataDxfId="366"/>
    <tableColumn id="24" name="П2" dataDxfId="365"/>
    <tableColumn id="36" name="Вариант ПЧ" dataDxfId="364"/>
    <tableColumn id="35" name="З5" dataDxfId="363"/>
    <tableColumn id="34" name="З6" dataDxfId="362"/>
    <tableColumn id="33" name="З7" dataDxfId="361"/>
    <tableColumn id="32" name="З8-1" dataDxfId="360"/>
    <tableColumn id="31" name="З8-2" dataDxfId="359"/>
    <tableColumn id="30" name="З8-3" dataDxfId="358"/>
    <tableColumn id="29" name="З9" dataDxfId="357"/>
    <tableColumn id="28" name="З10" dataDxfId="356"/>
    <tableColumn id="27" name="Т1" dataDxfId="355"/>
    <tableColumn id="26" name="Т2" dataDxfId="354"/>
    <tableColumn id="16" name="Сумма ПБ за УЧ" dataDxfId="353">
      <calculatedColumnFormula>SUM(Таблица2[[#This Row],[ Д1]:[П2]])</calculatedColumnFormula>
    </tableColumn>
    <tableColumn id="37" name="Сумма ПБ за ПЧ" dataDxfId="352">
      <calculatedColumnFormula>SUM(Таблица2[[#This Row],[З5]:[Т2]])</calculatedColumnFormula>
    </tableColumn>
    <tableColumn id="38" name="Общее количество  ПБ" dataDxfId="351">
      <calculatedColumnFormula>SUM(AB5,AC5)</calculatedColumnFormula>
    </tableColumn>
    <tableColumn id="41" name="Процент от макс. количества ПБ" dataDxfId="350" dataCellStyle="Процентный">
      <calculatedColumnFormula>Таблица2[[#This Row],[Общее количество  ПБ]]/20</calculatedColumnFormula>
    </tableColumn>
    <tableColumn id="19" name="Достижение _x000a_18 ПБ _x000a_(мин.ПБ успешности)" dataDxfId="349" dataCellStyle="Процентный"/>
    <tableColumn id="18" name="Достижение_x000a_ 9 ПБ _x000a_за УЧ" dataDxfId="348"/>
    <tableColumn id="42" name="Успешность прохождения тестирования_x000a_(да / нет)" dataDxfId="34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Таблица3" displayName="Таблица3" ref="A4:AG32" totalsRowShown="0" headerRowDxfId="346" dataDxfId="345" tableBorderDxfId="344">
  <autoFilter ref="A4:AG32"/>
  <tableColumns count="33">
    <tableColumn id="1" name="№ п/п" dataDxfId="343"/>
    <tableColumn id="5" name="Класс" dataDxfId="342">
      <calculatedColumnFormula>"3 класс"</calculatedColumnFormula>
    </tableColumn>
    <tableColumn id="2" name="Уникальный код" dataDxfId="341"/>
    <tableColumn id="15" name="Гражданство" dataDxfId="340"/>
    <tableColumn id="14" name="Дата проведения тестирования" dataDxfId="339"/>
    <tableColumn id="13" name="Вариант УЧ" dataDxfId="338"/>
    <tableColumn id="3" name="Д1" dataDxfId="337"/>
    <tableColumn id="4" name="Д2" dataDxfId="336"/>
    <tableColumn id="6" name="М1" dataDxfId="335"/>
    <tableColumn id="7" name="М2" dataDxfId="334"/>
    <tableColumn id="8" name="Ч1" dataDxfId="333"/>
    <tableColumn id="42" name="Ч2" dataDxfId="332"/>
    <tableColumn id="9" name="Ч3" dataDxfId="331"/>
    <tableColumn id="10" name="П1" dataDxfId="330"/>
    <tableColumn id="25" name="П2" dataDxfId="329"/>
    <tableColumn id="24" name="П3" dataDxfId="328"/>
    <tableColumn id="36" name="Вариант ПЧ" dataDxfId="327"/>
    <tableColumn id="35" name="З5" dataDxfId="326"/>
    <tableColumn id="34" name="З6" dataDxfId="325"/>
    <tableColumn id="33" name="З7" dataDxfId="324"/>
    <tableColumn id="32" name="З8" dataDxfId="323"/>
    <tableColumn id="29" name="З9" dataDxfId="322"/>
    <tableColumn id="28" name="З10" dataDxfId="321"/>
    <tableColumn id="27" name="З11" dataDxfId="320"/>
    <tableColumn id="44" name="Т1" dataDxfId="319"/>
    <tableColumn id="43" name="Т2" dataDxfId="318"/>
    <tableColumn id="16" name="Сумма ПБ за УЧ" dataDxfId="317">
      <calculatedColumnFormula>SUM(Таблица3[[#This Row],[Д1]:[П3]])</calculatedColumnFormula>
    </tableColumn>
    <tableColumn id="37" name="Сумма ПБ за ПЧ" dataDxfId="316">
      <calculatedColumnFormula>SUM(Таблица3[[#This Row],[З5]:[Т2]])</calculatedColumnFormula>
    </tableColumn>
    <tableColumn id="38" name="Общее количество  ПБ" dataDxfId="315">
      <calculatedColumnFormula>SUM(Таблица3[[#This Row],[Сумма ПБ за УЧ]:[Сумма ПБ за ПЧ]])</calculatedColumnFormula>
    </tableColumn>
    <tableColumn id="45" name="Процент от макс. количества ПБ" dataDxfId="314" dataCellStyle="Процентный">
      <calculatedColumnFormula>Таблица3[[#This Row],[Общее количество  ПБ]]/20</calculatedColumnFormula>
    </tableColumn>
    <tableColumn id="47" name="Достижение _x000a_18 ПБ _x000a_(мин.ПБ успешности)" dataDxfId="313" dataCellStyle="Процентный"/>
    <tableColumn id="41" name="Достижение _x000a_9 ПБ _x000a_за УЧ" dataDxfId="312"/>
    <tableColumn id="18" name="Успешность прохождения тестирования_x000a_(да / нет)" dataDxfId="31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5" name="Таблица4" displayName="Таблица4" ref="A4:AH33" totalsRowShown="0" headerRowDxfId="310" dataDxfId="309" tableBorderDxfId="308">
  <autoFilter ref="A4:AH33"/>
  <tableColumns count="34">
    <tableColumn id="1" name="№ п/п" dataDxfId="307"/>
    <tableColumn id="5" name="Класс" dataDxfId="306">
      <calculatedColumnFormula>"4 класс"</calculatedColumnFormula>
    </tableColumn>
    <tableColumn id="2" name="Уникальный код" dataDxfId="305"/>
    <tableColumn id="15" name="Гражданство" dataDxfId="304"/>
    <tableColumn id="14" name="Дата проведения тестирования" dataDxfId="303"/>
    <tableColumn id="13" name="Вариант УЧ" dataDxfId="302"/>
    <tableColumn id="3" name="Д1" dataDxfId="301"/>
    <tableColumn id="4" name="Д2" dataDxfId="300"/>
    <tableColumn id="6" name="М1" dataDxfId="299"/>
    <tableColumn id="7" name="М2" dataDxfId="298"/>
    <tableColumn id="8" name="Ч1" dataDxfId="297"/>
    <tableColumn id="42" name="Ч2" dataDxfId="296"/>
    <tableColumn id="9" name="Ч3" dataDxfId="295"/>
    <tableColumn id="10" name="П1" dataDxfId="294"/>
    <tableColumn id="25" name="П2" dataDxfId="293"/>
    <tableColumn id="24" name="П3" dataDxfId="292"/>
    <tableColumn id="36" name="Вариант ПЧ" dataDxfId="291"/>
    <tableColumn id="35" name="З5" dataDxfId="290"/>
    <tableColumn id="34" name="З6" dataDxfId="289"/>
    <tableColumn id="33" name="З7" dataDxfId="288"/>
    <tableColumn id="32" name="З8" dataDxfId="287"/>
    <tableColumn id="29" name="З9" dataDxfId="286"/>
    <tableColumn id="28" name="З10" dataDxfId="285"/>
    <tableColumn id="27" name="З11" dataDxfId="284"/>
    <tableColumn id="26" name="Т1" dataDxfId="283"/>
    <tableColumn id="44" name="Т2" dataDxfId="282"/>
    <tableColumn id="43" name="Т3" dataDxfId="281"/>
    <tableColumn id="16" name="Сумма ПБ за УЧ" dataDxfId="280">
      <calculatedColumnFormula>SUM(Таблица4[[#This Row],[Д1]:[П3]])</calculatedColumnFormula>
    </tableColumn>
    <tableColumn id="37" name="Сумма ПБ за ПЧ" dataDxfId="279">
      <calculatedColumnFormula>SUM(Таблица4[[#This Row],[З5]:[Т3]])</calculatedColumnFormula>
    </tableColumn>
    <tableColumn id="38" name="Общее количество  ПБ" dataDxfId="278">
      <calculatedColumnFormula>SUM(Таблица4[[#This Row],[Сумма ПБ за УЧ]:[Сумма ПБ за ПЧ]])</calculatedColumnFormula>
    </tableColumn>
    <tableColumn id="45" name="Процент от макс. количества ПБ" dataDxfId="277" dataCellStyle="Процентный">
      <calculatedColumnFormula>Таблица4[[#This Row],[Общее количество  ПБ]]/20</calculatedColumnFormula>
    </tableColumn>
    <tableColumn id="47" name="Достижение_x000a_ 18 ПБ _x000a_(мин.ПБ успешности)" dataDxfId="276" dataCellStyle="Процентный"/>
    <tableColumn id="41" name="Достижение_x000a_ 9 ПБ _x000a_за УЧ" dataDxfId="275"/>
    <tableColumn id="18" name="Успешность прохождения тестирования_x000a_(да / нет)" dataDxfId="274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3" name="Таблица5" displayName="Таблица5" ref="A4:AH34" totalsRowShown="0" headerRowDxfId="273" dataDxfId="272" tableBorderDxfId="271">
  <autoFilter ref="A4:AH34"/>
  <tableColumns count="34">
    <tableColumn id="1" name="№ п/п" dataDxfId="270"/>
    <tableColumn id="11" name="Класс" dataDxfId="269">
      <calculatedColumnFormula>"5 класс"</calculatedColumnFormula>
    </tableColumn>
    <tableColumn id="2" name="Уникальный код" dataDxfId="268"/>
    <tableColumn id="15" name="Гражданство" dataDxfId="267"/>
    <tableColumn id="14" name="Дата проведения тестирования" dataDxfId="266"/>
    <tableColumn id="13" name="Вариант УЧ" dataDxfId="265"/>
    <tableColumn id="3" name="Д1" dataDxfId="264"/>
    <tableColumn id="4" name="Д2" dataDxfId="263"/>
    <tableColumn id="6" name="М1" dataDxfId="262"/>
    <tableColumn id="7" name="М2" dataDxfId="261"/>
    <tableColumn id="8" name="Ч1" dataDxfId="260"/>
    <tableColumn id="42" name="Ч2" dataDxfId="259"/>
    <tableColumn id="9" name="Ч3" dataDxfId="258"/>
    <tableColumn id="10" name="П1" dataDxfId="257"/>
    <tableColumn id="25" name="П2" dataDxfId="256"/>
    <tableColumn id="24" name="П3" dataDxfId="255"/>
    <tableColumn id="36" name="Вариант ПЧ" dataDxfId="254"/>
    <tableColumn id="35" name="З5" dataDxfId="253"/>
    <tableColumn id="34" name="З6" dataDxfId="252"/>
    <tableColumn id="33" name="З7" dataDxfId="251"/>
    <tableColumn id="32" name="З8" dataDxfId="250"/>
    <tableColumn id="29" name="З9" dataDxfId="249"/>
    <tableColumn id="28" name="З10" dataDxfId="248"/>
    <tableColumn id="27" name="З11" dataDxfId="247"/>
    <tableColumn id="26" name="З12" dataDxfId="246"/>
    <tableColumn id="44" name="Т1" dataDxfId="245"/>
    <tableColumn id="43" name="Т2" dataDxfId="244"/>
    <tableColumn id="16" name="Сумма ПБ за УЧ" dataDxfId="243">
      <calculatedColumnFormula>SUM(Таблица5[[#This Row],[Д1]:[П3]])</calculatedColumnFormula>
    </tableColumn>
    <tableColumn id="37" name="Сумма ПБ за ПЧ" dataDxfId="242">
      <calculatedColumnFormula>SUM(Таблица5[[#This Row],[З5]:[Т2]])</calculatedColumnFormula>
    </tableColumn>
    <tableColumn id="38" name="Общее количество  ПБ" dataDxfId="241">
      <calculatedColumnFormula>SUM(Таблица5[[#This Row],[Сумма ПБ за УЧ]:[Сумма ПБ за ПЧ]])</calculatedColumnFormula>
    </tableColumn>
    <tableColumn id="45" name="Процент от макс. количества ПБ" dataDxfId="240" dataCellStyle="Процентный">
      <calculatedColumnFormula>Таблица5[[#This Row],[Общее количество  ПБ]]/20</calculatedColumnFormula>
    </tableColumn>
    <tableColumn id="47" name="Достижение _x000a_18 ПБ _x000a_(мин.ПБ успешности)" dataDxfId="239" dataCellStyle="Процентный"/>
    <tableColumn id="41" name="Достижение_x000a_ 9 ПБ _x000a_за УЧ" dataDxfId="238"/>
    <tableColumn id="18" name="Успешность прохождения тестирования_x000a_(да / нет)" dataDxfId="237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4:AJ38" totalsRowShown="0" headerRowDxfId="236" dataDxfId="235" tableBorderDxfId="234">
  <autoFilter ref="A4:AJ38"/>
  <tableColumns count="36">
    <tableColumn id="1" name="№ п/п" dataDxfId="233"/>
    <tableColumn id="12" name="Класс" dataDxfId="232">
      <calculatedColumnFormula>"6 класс"</calculatedColumnFormula>
    </tableColumn>
    <tableColumn id="2" name="Уникальный код" dataDxfId="231"/>
    <tableColumn id="15" name="Гражданство" dataDxfId="230"/>
    <tableColumn id="14" name="Дата проведения тестирования" dataDxfId="229"/>
    <tableColumn id="13" name="Вариант УЧ" dataDxfId="228"/>
    <tableColumn id="3" name="Д1" dataDxfId="227"/>
    <tableColumn id="4" name="М1" dataDxfId="226"/>
    <tableColumn id="6" name="М2" dataDxfId="225"/>
    <tableColumn id="7" name="Ч1" dataDxfId="224"/>
    <tableColumn id="8" name="Ч2" dataDxfId="223"/>
    <tableColumn id="42" name="Ч3" dataDxfId="222"/>
    <tableColumn id="9" name="П1" dataDxfId="221"/>
    <tableColumn id="10" name="П2" dataDxfId="220"/>
    <tableColumn id="25" name="П3" dataDxfId="219"/>
    <tableColumn id="24" name="П4" dataDxfId="218"/>
    <tableColumn id="36" name="Вариант ПЧ" dataDxfId="217"/>
    <tableColumn id="35" name="З5" dataDxfId="216"/>
    <tableColumn id="34" name="З6" dataDxfId="215"/>
    <tableColumn id="33" name="З7" dataDxfId="214"/>
    <tableColumn id="32" name="З8" dataDxfId="213"/>
    <tableColumn id="29" name="З9" dataDxfId="212"/>
    <tableColumn id="28" name="З10" dataDxfId="211"/>
    <tableColumn id="27" name="З11" dataDxfId="210"/>
    <tableColumn id="26" name="З12" dataDxfId="209"/>
    <tableColumn id="44" name="Т1" dataDxfId="208"/>
    <tableColumn id="43" name="Т2" dataDxfId="207"/>
    <tableColumn id="11" name="Р1" dataDxfId="206"/>
    <tableColumn id="5" name="Р2" dataDxfId="205"/>
    <tableColumn id="16" name="Сумма ПБ за УЧ" dataDxfId="204">
      <calculatedColumnFormula>SUM(Таблица6[[#This Row],[Д1]:[П4]])</calculatedColumnFormula>
    </tableColumn>
    <tableColumn id="37" name="Сумма ПБ за ПЧ" dataDxfId="203">
      <calculatedColumnFormula>SUM(Таблица6[[#This Row],[З5]:[Р2]])</calculatedColumnFormula>
    </tableColumn>
    <tableColumn id="38" name="Общее количество  ПБ" dataDxfId="202">
      <calculatedColumnFormula>SUM(Таблица6[[#This Row],[Сумма ПБ за УЧ]:[Сумма ПБ за ПЧ]])</calculatedColumnFormula>
    </tableColumn>
    <tableColumn id="45" name="Процент от макс. количества ПБ" dataDxfId="201" dataCellStyle="Процентный">
      <calculatedColumnFormula>Таблица6[[#This Row],[Общее количество  ПБ]]/22</calculatedColumnFormula>
    </tableColumn>
    <tableColumn id="47" name="Достижение _x000a_20 ПБ _x000a_(мин.ПБ успешности)" dataDxfId="200" dataCellStyle="Процентный"/>
    <tableColumn id="41" name="Достижение_x000a_9 ПБ _x000a_за УЧ" dataDxfId="199"/>
    <tableColumn id="18" name="Успешность прохождения тестирования_x000a_(да / нет)" dataDxfId="198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A4:AJ32" totalsRowShown="0" headerRowDxfId="197" dataDxfId="196" tableBorderDxfId="195">
  <autoFilter ref="A4:AJ32"/>
  <tableColumns count="36">
    <tableColumn id="1" name="№ п/п" dataDxfId="194"/>
    <tableColumn id="17" name="Класс" dataDxfId="193">
      <calculatedColumnFormula>"7 класс"</calculatedColumnFormula>
    </tableColumn>
    <tableColumn id="2" name="Уникальный код" dataDxfId="192"/>
    <tableColumn id="15" name="Гражданство" dataDxfId="191"/>
    <tableColumn id="14" name="Дата проведения тестирования" dataDxfId="190"/>
    <tableColumn id="13" name="Вариант УЧ" dataDxfId="189"/>
    <tableColumn id="3" name="Д1" dataDxfId="188"/>
    <tableColumn id="4" name="М1" dataDxfId="187"/>
    <tableColumn id="6" name="М2" dataDxfId="186"/>
    <tableColumn id="7" name="Ч1" dataDxfId="185"/>
    <tableColumn id="8" name="Ч2" dataDxfId="184"/>
    <tableColumn id="42" name="Ч3" dataDxfId="183"/>
    <tableColumn id="9" name="П1" dataDxfId="182"/>
    <tableColumn id="10" name="П2" dataDxfId="181"/>
    <tableColumn id="25" name="П3" dataDxfId="180"/>
    <tableColumn id="24" name="П4" dataDxfId="179"/>
    <tableColumn id="36" name="Вариант ПЧ" dataDxfId="178"/>
    <tableColumn id="35" name="З5" dataDxfId="177"/>
    <tableColumn id="34" name="З6" dataDxfId="176"/>
    <tableColumn id="33" name="З7" dataDxfId="175"/>
    <tableColumn id="32" name="З8" dataDxfId="174"/>
    <tableColumn id="29" name="З9" dataDxfId="173"/>
    <tableColumn id="28" name="З10" dataDxfId="172"/>
    <tableColumn id="27" name="З11" dataDxfId="171"/>
    <tableColumn id="26" name="З12" dataDxfId="170"/>
    <tableColumn id="44" name="Р1" dataDxfId="169"/>
    <tableColumn id="43" name="Р2" dataDxfId="168"/>
    <tableColumn id="11" name="Р3" dataDxfId="167"/>
    <tableColumn id="5" name="Р4" dataDxfId="166"/>
    <tableColumn id="16" name="Сумма ПБ за УЧ" dataDxfId="165">
      <calculatedColumnFormula>SUM(Таблица7[[#This Row],[Д1]:[П4]])</calculatedColumnFormula>
    </tableColumn>
    <tableColumn id="37" name="Сумма ПБ за ПЧ" dataDxfId="164">
      <calculatedColumnFormula>SUM(Таблица7[[#This Row],[З5]:[Р4]])</calculatedColumnFormula>
    </tableColumn>
    <tableColumn id="38" name="Общее количество  ПБ" dataDxfId="163">
      <calculatedColumnFormula>SUM(Таблица7[[#This Row],[Сумма ПБ за УЧ]:[Сумма ПБ за ПЧ]])</calculatedColumnFormula>
    </tableColumn>
    <tableColumn id="45" name="Процент от макс. количества ПБ" dataDxfId="162" dataCellStyle="Процентный">
      <calculatedColumnFormula>Таблица7[[#This Row],[Общее количество  ПБ]]/22</calculatedColumnFormula>
    </tableColumn>
    <tableColumn id="47" name="Достижение _x000a_20 ПБ _x000a_(мин.ПБ успешности)" dataDxfId="161" dataCellStyle="Процентный"/>
    <tableColumn id="41" name="Достижение_x000a_9 ПБ _x000a_за УЧ" dataDxfId="160"/>
    <tableColumn id="18" name="Успешность прохождения тестирования_x000a_(да / нет)" dataDxfId="159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A4:AJ37" totalsRowShown="0" headerRowDxfId="158" dataDxfId="157" tableBorderDxfId="156">
  <autoFilter ref="A4:AJ37"/>
  <tableColumns count="36">
    <tableColumn id="1" name="№ п/п" dataDxfId="155"/>
    <tableColumn id="17" name="Класс" dataDxfId="154">
      <calculatedColumnFormula>"8 класс"</calculatedColumnFormula>
    </tableColumn>
    <tableColumn id="2" name="Уникальный код" dataDxfId="153"/>
    <tableColumn id="15" name="Гражданство" dataDxfId="152"/>
    <tableColumn id="14" name="Дата проведения тестирования" dataDxfId="151"/>
    <tableColumn id="13" name="Вариант УЧ" dataDxfId="150"/>
    <tableColumn id="3" name="Д1" dataDxfId="149"/>
    <tableColumn id="4" name="М1" dataDxfId="148"/>
    <tableColumn id="6" name="М2" dataDxfId="147"/>
    <tableColumn id="7" name="Ч1" dataDxfId="146"/>
    <tableColumn id="8" name="Ч2" dataDxfId="145"/>
    <tableColumn id="42" name="Ч3" dataDxfId="144"/>
    <tableColumn id="9" name="П1" dataDxfId="143"/>
    <tableColumn id="10" name="П2" dataDxfId="142"/>
    <tableColumn id="25" name="П3" dataDxfId="141"/>
    <tableColumn id="24" name="П4" dataDxfId="140"/>
    <tableColumn id="36" name="Вариант ПЧ" dataDxfId="139"/>
    <tableColumn id="35" name="З5" dataDxfId="138"/>
    <tableColumn id="34" name="З6" dataDxfId="137"/>
    <tableColumn id="33" name="З7" dataDxfId="136"/>
    <tableColumn id="32" name="З8" dataDxfId="135"/>
    <tableColumn id="29" name="З9" dataDxfId="134"/>
    <tableColumn id="28" name="З10" dataDxfId="133"/>
    <tableColumn id="27" name="З11" dataDxfId="132"/>
    <tableColumn id="26" name="З12" dataDxfId="131"/>
    <tableColumn id="44" name="Р1" dataDxfId="130"/>
    <tableColumn id="43" name="Р2" dataDxfId="129"/>
    <tableColumn id="11" name="Р3" dataDxfId="128"/>
    <tableColumn id="5" name="Р4" dataDxfId="127"/>
    <tableColumn id="16" name="Сумма ПБ за УЧ" dataDxfId="126">
      <calculatedColumnFormula>SUM(Таблица8[[#This Row],[Д1]:[П4]])</calculatedColumnFormula>
    </tableColumn>
    <tableColumn id="37" name="Сумма ПБ за ПЧ" dataDxfId="125">
      <calculatedColumnFormula>SUM(Таблица8[[#This Row],[З5]:[Р4]])</calculatedColumnFormula>
    </tableColumn>
    <tableColumn id="38" name="Общее количество  ПБ" dataDxfId="124">
      <calculatedColumnFormula>SUM(Таблица8[[#This Row],[Сумма ПБ за УЧ]:[Сумма ПБ за ПЧ]])</calculatedColumnFormula>
    </tableColumn>
    <tableColumn id="45" name="Процент от макс. количества ПБ" dataDxfId="123" dataCellStyle="Процентный">
      <calculatedColumnFormula>Таблица8[[#This Row],[Общее количество  ПБ]]/22</calculatedColumnFormula>
    </tableColumn>
    <tableColumn id="47" name="Достижение _x000a_20 ПБ _x000a_(мин.ПБ успешности)" dataDxfId="122" dataCellStyle="Процентный"/>
    <tableColumn id="41" name="Достижение_x000a_9 ПБ _x000a_за УЧ" dataDxfId="121"/>
    <tableColumn id="18" name="Успешность прохождения тестирования_x000a_(да / нет)" dataDxfId="12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A4:AJ36" totalsRowShown="0" headerRowDxfId="119" dataDxfId="118" tableBorderDxfId="117">
  <autoFilter ref="A4:AJ36"/>
  <tableColumns count="36">
    <tableColumn id="1" name="№ п/п" dataDxfId="116"/>
    <tableColumn id="12" name="Класс" dataDxfId="115">
      <calculatedColumnFormula>"9 класс"</calculatedColumnFormula>
    </tableColumn>
    <tableColumn id="2" name="Уникальный код" dataDxfId="114"/>
    <tableColumn id="15" name="Гражданство" dataDxfId="113"/>
    <tableColumn id="14" name="Дата проведения тестирования" dataDxfId="112"/>
    <tableColumn id="13" name="Вариант УЧ" dataDxfId="111"/>
    <tableColumn id="3" name="Д1" dataDxfId="110"/>
    <tableColumn id="4" name="М1" dataDxfId="109"/>
    <tableColumn id="6" name="М2" dataDxfId="108"/>
    <tableColumn id="7" name="Ч1" dataDxfId="107"/>
    <tableColumn id="8" name="Ч2" dataDxfId="106"/>
    <tableColumn id="42" name="Ч3" dataDxfId="105"/>
    <tableColumn id="9" name="П1" dataDxfId="104"/>
    <tableColumn id="10" name="П2" dataDxfId="103"/>
    <tableColumn id="25" name="П3" dataDxfId="102"/>
    <tableColumn id="24" name="П4" dataDxfId="101"/>
    <tableColumn id="36" name="Вариант ПЧ" dataDxfId="100"/>
    <tableColumn id="35" name="З5" dataDxfId="99"/>
    <tableColumn id="34" name="З6" dataDxfId="98"/>
    <tableColumn id="33" name="З7" dataDxfId="97"/>
    <tableColumn id="32" name="З8" dataDxfId="96"/>
    <tableColumn id="29" name="З9" dataDxfId="95"/>
    <tableColumn id="28" name="З10" dataDxfId="94"/>
    <tableColumn id="27" name="З11" dataDxfId="93"/>
    <tableColumn id="26" name="З12" dataDxfId="92"/>
    <tableColumn id="44" name="Р1" dataDxfId="91"/>
    <tableColumn id="43" name="Р2" dataDxfId="90"/>
    <tableColumn id="11" name="Р3" dataDxfId="89"/>
    <tableColumn id="5" name="Р4" dataDxfId="88"/>
    <tableColumn id="16" name="Сумма ПБ за УЧ" dataDxfId="87">
      <calculatedColumnFormula>SUM(Таблица9[[#This Row],[Д1]:[П4]])</calculatedColumnFormula>
    </tableColumn>
    <tableColumn id="37" name="Сумма ПБ за ПЧ" dataDxfId="86">
      <calculatedColumnFormula>SUM(Таблица9[[#This Row],[З5]:[Р4]])</calculatedColumnFormula>
    </tableColumn>
    <tableColumn id="38" name="Общее количество  ПБ" dataDxfId="85">
      <calculatedColumnFormula>SUM(Таблица9[[#This Row],[Сумма ПБ за УЧ]:[Сумма ПБ за ПЧ]])</calculatedColumnFormula>
    </tableColumn>
    <tableColumn id="45" name="Процент от макс. количества ПБ" dataDxfId="84" dataCellStyle="Процентный">
      <calculatedColumnFormula>Таблица9[[#This Row],[Общее количество  ПБ]]/22</calculatedColumnFormula>
    </tableColumn>
    <tableColumn id="47" name="Достижение _x000a_20 ПБ _x000a_(мин.ПБ успешности)" dataDxfId="83" dataCellStyle="Процентный"/>
    <tableColumn id="41" name="Достижение_x000a_9 ПБ _x000a_за УЧ" dataDxfId="82"/>
    <tableColumn id="18" name="Успешность прохождения тестирования_x000a_(да / нет)" dataDxfId="8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91"/>
  <sheetViews>
    <sheetView workbookViewId="0">
      <selection activeCell="A2" sqref="A2"/>
    </sheetView>
  </sheetViews>
  <sheetFormatPr defaultRowHeight="15" x14ac:dyDescent="0.25"/>
  <cols>
    <col min="1" max="1" width="48.7109375" customWidth="1"/>
  </cols>
  <sheetData>
    <row r="1" spans="1:1" x14ac:dyDescent="0.25">
      <c r="A1" t="s">
        <v>223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  <row r="42" spans="1:1" x14ac:dyDescent="0.25">
      <c r="A42" t="s">
        <v>145</v>
      </c>
    </row>
    <row r="43" spans="1:1" x14ac:dyDescent="0.25">
      <c r="A43" t="s">
        <v>146</v>
      </c>
    </row>
    <row r="44" spans="1:1" x14ac:dyDescent="0.25">
      <c r="A44" t="s">
        <v>147</v>
      </c>
    </row>
    <row r="45" spans="1:1" x14ac:dyDescent="0.25">
      <c r="A45" t="s">
        <v>148</v>
      </c>
    </row>
    <row r="46" spans="1:1" x14ac:dyDescent="0.25">
      <c r="A46" t="s">
        <v>149</v>
      </c>
    </row>
    <row r="47" spans="1:1" x14ac:dyDescent="0.25">
      <c r="A47" t="s">
        <v>150</v>
      </c>
    </row>
    <row r="48" spans="1:1" x14ac:dyDescent="0.25">
      <c r="A48" t="s">
        <v>151</v>
      </c>
    </row>
    <row r="49" spans="1:1" x14ac:dyDescent="0.25">
      <c r="A49" t="s">
        <v>152</v>
      </c>
    </row>
    <row r="50" spans="1:1" x14ac:dyDescent="0.25">
      <c r="A50" t="s">
        <v>153</v>
      </c>
    </row>
    <row r="51" spans="1:1" x14ac:dyDescent="0.25">
      <c r="A51" t="s">
        <v>154</v>
      </c>
    </row>
    <row r="52" spans="1:1" x14ac:dyDescent="0.25">
      <c r="A52" t="s">
        <v>155</v>
      </c>
    </row>
    <row r="53" spans="1:1" x14ac:dyDescent="0.25">
      <c r="A53" t="s">
        <v>156</v>
      </c>
    </row>
    <row r="54" spans="1:1" x14ac:dyDescent="0.25">
      <c r="A54" t="s">
        <v>157</v>
      </c>
    </row>
    <row r="55" spans="1:1" x14ac:dyDescent="0.25">
      <c r="A55" t="s">
        <v>158</v>
      </c>
    </row>
    <row r="56" spans="1:1" x14ac:dyDescent="0.25">
      <c r="A56" t="s">
        <v>159</v>
      </c>
    </row>
    <row r="57" spans="1:1" x14ac:dyDescent="0.25">
      <c r="A57" t="s">
        <v>160</v>
      </c>
    </row>
    <row r="58" spans="1:1" x14ac:dyDescent="0.25">
      <c r="A58" t="s">
        <v>161</v>
      </c>
    </row>
    <row r="59" spans="1:1" x14ac:dyDescent="0.25">
      <c r="A59" t="s">
        <v>162</v>
      </c>
    </row>
    <row r="60" spans="1:1" x14ac:dyDescent="0.25">
      <c r="A60" t="s">
        <v>163</v>
      </c>
    </row>
    <row r="61" spans="1:1" x14ac:dyDescent="0.25">
      <c r="A61" t="s">
        <v>164</v>
      </c>
    </row>
    <row r="62" spans="1:1" x14ac:dyDescent="0.25">
      <c r="A62" t="s">
        <v>165</v>
      </c>
    </row>
    <row r="63" spans="1:1" x14ac:dyDescent="0.25">
      <c r="A63" t="s">
        <v>166</v>
      </c>
    </row>
    <row r="64" spans="1:1" x14ac:dyDescent="0.25">
      <c r="A64" t="s">
        <v>167</v>
      </c>
    </row>
    <row r="65" spans="1:1" x14ac:dyDescent="0.25">
      <c r="A65" t="s">
        <v>168</v>
      </c>
    </row>
    <row r="66" spans="1:1" x14ac:dyDescent="0.25">
      <c r="A66" t="s">
        <v>169</v>
      </c>
    </row>
    <row r="67" spans="1:1" x14ac:dyDescent="0.25">
      <c r="A67" t="s">
        <v>170</v>
      </c>
    </row>
    <row r="68" spans="1:1" x14ac:dyDescent="0.25">
      <c r="A68" t="s">
        <v>171</v>
      </c>
    </row>
    <row r="69" spans="1:1" x14ac:dyDescent="0.25">
      <c r="A69" t="s">
        <v>172</v>
      </c>
    </row>
    <row r="70" spans="1:1" x14ac:dyDescent="0.25">
      <c r="A70" t="s">
        <v>173</v>
      </c>
    </row>
    <row r="71" spans="1:1" x14ac:dyDescent="0.25">
      <c r="A71" t="s">
        <v>174</v>
      </c>
    </row>
    <row r="72" spans="1:1" x14ac:dyDescent="0.25">
      <c r="A72" t="s">
        <v>175</v>
      </c>
    </row>
    <row r="73" spans="1:1" x14ac:dyDescent="0.25">
      <c r="A73" t="s">
        <v>176</v>
      </c>
    </row>
    <row r="74" spans="1:1" x14ac:dyDescent="0.25">
      <c r="A74" t="s">
        <v>177</v>
      </c>
    </row>
    <row r="75" spans="1:1" x14ac:dyDescent="0.25">
      <c r="A75" t="s">
        <v>178</v>
      </c>
    </row>
    <row r="76" spans="1:1" x14ac:dyDescent="0.25">
      <c r="A76" t="s">
        <v>179</v>
      </c>
    </row>
    <row r="77" spans="1:1" x14ac:dyDescent="0.25">
      <c r="A77" t="s">
        <v>180</v>
      </c>
    </row>
    <row r="78" spans="1:1" x14ac:dyDescent="0.25">
      <c r="A78" t="s">
        <v>181</v>
      </c>
    </row>
    <row r="79" spans="1:1" x14ac:dyDescent="0.25">
      <c r="A79" t="s">
        <v>182</v>
      </c>
    </row>
    <row r="80" spans="1:1" x14ac:dyDescent="0.25">
      <c r="A80" t="s">
        <v>183</v>
      </c>
    </row>
    <row r="81" spans="1:1" x14ac:dyDescent="0.25">
      <c r="A81" t="s">
        <v>184</v>
      </c>
    </row>
    <row r="82" spans="1:1" x14ac:dyDescent="0.25">
      <c r="A82" t="s">
        <v>185</v>
      </c>
    </row>
    <row r="83" spans="1:1" x14ac:dyDescent="0.25">
      <c r="A83" t="s">
        <v>186</v>
      </c>
    </row>
    <row r="84" spans="1:1" x14ac:dyDescent="0.25">
      <c r="A84" t="s">
        <v>187</v>
      </c>
    </row>
    <row r="85" spans="1:1" x14ac:dyDescent="0.25">
      <c r="A85" t="s">
        <v>188</v>
      </c>
    </row>
    <row r="86" spans="1:1" x14ac:dyDescent="0.25">
      <c r="A86" t="s">
        <v>189</v>
      </c>
    </row>
    <row r="87" spans="1:1" x14ac:dyDescent="0.25">
      <c r="A87" t="s">
        <v>190</v>
      </c>
    </row>
    <row r="88" spans="1:1" x14ac:dyDescent="0.25">
      <c r="A88" t="s">
        <v>191</v>
      </c>
    </row>
    <row r="89" spans="1:1" x14ac:dyDescent="0.25">
      <c r="A89" t="s">
        <v>192</v>
      </c>
    </row>
    <row r="90" spans="1:1" x14ac:dyDescent="0.25">
      <c r="A90" t="s">
        <v>193</v>
      </c>
    </row>
    <row r="91" spans="1:1" x14ac:dyDescent="0.25">
      <c r="A91" t="s">
        <v>194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AK58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9" width="6.7109375" style="4" customWidth="1"/>
    <col min="30" max="31" width="10.7109375" style="3" customWidth="1"/>
    <col min="32" max="33" width="12.42578125" style="3" customWidth="1"/>
    <col min="34" max="36" width="14.85546875" style="3" customWidth="1"/>
    <col min="37" max="37" width="31" style="8" bestFit="1" customWidth="1"/>
    <col min="38" max="16384" width="9.140625" style="8"/>
  </cols>
  <sheetData>
    <row r="1" spans="1:36" ht="18.75" thickBot="1" x14ac:dyDescent="0.3">
      <c r="A1" s="66"/>
      <c r="B1" s="9"/>
    </row>
    <row r="2" spans="1:36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5"/>
      <c r="AD2" s="184" t="s">
        <v>11</v>
      </c>
      <c r="AE2" s="188"/>
      <c r="AF2" s="188"/>
      <c r="AG2" s="188"/>
      <c r="AH2" s="188"/>
      <c r="AI2" s="188"/>
      <c r="AJ2" s="185"/>
    </row>
    <row r="3" spans="1:36" s="14" customFormat="1" ht="44.25" customHeight="1" thickBot="1" x14ac:dyDescent="0.25">
      <c r="A3" s="198"/>
      <c r="B3" s="199"/>
      <c r="C3" s="199"/>
      <c r="D3" s="199"/>
      <c r="E3" s="200"/>
      <c r="F3" s="29"/>
      <c r="G3" s="18" t="s">
        <v>6</v>
      </c>
      <c r="H3" s="201" t="s">
        <v>7</v>
      </c>
      <c r="I3" s="201"/>
      <c r="J3" s="203" t="s">
        <v>8</v>
      </c>
      <c r="K3" s="203"/>
      <c r="L3" s="204"/>
      <c r="M3" s="202" t="s">
        <v>9</v>
      </c>
      <c r="N3" s="203"/>
      <c r="O3" s="203"/>
      <c r="P3" s="204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202" t="s">
        <v>74</v>
      </c>
      <c r="AA3" s="203"/>
      <c r="AB3" s="203"/>
      <c r="AC3" s="204"/>
      <c r="AD3" s="198"/>
      <c r="AE3" s="199"/>
      <c r="AF3" s="199"/>
      <c r="AG3" s="199"/>
      <c r="AH3" s="199"/>
      <c r="AI3" s="199"/>
      <c r="AJ3" s="200"/>
    </row>
    <row r="4" spans="1:36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5" t="s">
        <v>21</v>
      </c>
      <c r="H4" s="15" t="s">
        <v>23</v>
      </c>
      <c r="I4" s="11" t="s">
        <v>24</v>
      </c>
      <c r="J4" s="15" t="s">
        <v>34</v>
      </c>
      <c r="K4" s="16" t="s">
        <v>35</v>
      </c>
      <c r="L4" s="11" t="s">
        <v>36</v>
      </c>
      <c r="M4" s="15" t="s">
        <v>37</v>
      </c>
      <c r="N4" s="16" t="s">
        <v>38</v>
      </c>
      <c r="O4" s="16" t="s">
        <v>65</v>
      </c>
      <c r="P4" s="11" t="s">
        <v>80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15" t="s">
        <v>78</v>
      </c>
      <c r="AA4" s="16" t="s">
        <v>79</v>
      </c>
      <c r="AB4" s="16" t="s">
        <v>88</v>
      </c>
      <c r="AC4" s="11" t="s">
        <v>89</v>
      </c>
      <c r="AD4" s="26" t="s">
        <v>69</v>
      </c>
      <c r="AE4" s="26" t="s">
        <v>70</v>
      </c>
      <c r="AF4" s="26" t="s">
        <v>62</v>
      </c>
      <c r="AG4" s="26" t="s">
        <v>68</v>
      </c>
      <c r="AH4" s="26" t="s">
        <v>84</v>
      </c>
      <c r="AI4" s="26" t="s">
        <v>85</v>
      </c>
      <c r="AJ4" s="27" t="s">
        <v>10</v>
      </c>
    </row>
    <row r="5" spans="1:36" x14ac:dyDescent="0.25">
      <c r="A5" s="84">
        <v>1</v>
      </c>
      <c r="B5" s="100"/>
      <c r="C5" s="99"/>
      <c r="D5" s="87"/>
      <c r="E5" s="87"/>
      <c r="F5" s="87"/>
      <c r="G5" s="98"/>
      <c r="H5" s="88"/>
      <c r="I5" s="89"/>
      <c r="J5" s="88"/>
      <c r="K5" s="94"/>
      <c r="L5" s="89"/>
      <c r="M5" s="88"/>
      <c r="N5" s="94"/>
      <c r="O5" s="94"/>
      <c r="P5" s="89"/>
      <c r="Q5" s="87"/>
      <c r="R5" s="98"/>
      <c r="S5" s="98"/>
      <c r="T5" s="98"/>
      <c r="U5" s="98"/>
      <c r="V5" s="98"/>
      <c r="W5" s="98"/>
      <c r="X5" s="98"/>
      <c r="Y5" s="98"/>
      <c r="Z5" s="88"/>
      <c r="AA5" s="94"/>
      <c r="AB5" s="94"/>
      <c r="AC5" s="89"/>
      <c r="AD5" s="30">
        <f>SUM(Таблица8[[#This Row],[Д1]:[П4]])</f>
        <v>0</v>
      </c>
      <c r="AE5" s="30">
        <f>SUM(Таблица8[[#This Row],[З5]:[Р4]])</f>
        <v>0</v>
      </c>
      <c r="AF5" s="30">
        <f>SUM(Таблица8[[#This Row],[Сумма ПБ за УЧ]:[Сумма ПБ за ПЧ]])</f>
        <v>0</v>
      </c>
      <c r="AG5" s="31">
        <f>Таблица8[[#This Row],[Общее количество  ПБ]]/22</f>
        <v>0</v>
      </c>
      <c r="AH5" s="28" t="str">
        <f>IF(Таблица8[[#This Row],[Общее количество  ПБ]]&gt;=20,"Да","Нет")</f>
        <v>Нет</v>
      </c>
      <c r="AI5" s="28" t="str">
        <f>IF(Таблица8[[#This Row],[Сумма ПБ за УЧ]]&gt;=9,"Да","Нет")</f>
        <v>Нет</v>
      </c>
      <c r="AJ5" s="28" t="str">
        <f>IF(Таблица8[[#This Row],[Общее количество  ПБ]]&gt;=20,"Да","Нет")</f>
        <v>Нет</v>
      </c>
    </row>
    <row r="6" spans="1:36" x14ac:dyDescent="0.25">
      <c r="A6" s="84"/>
      <c r="B6" s="100"/>
      <c r="C6" s="99"/>
      <c r="D6" s="87"/>
      <c r="E6" s="87"/>
      <c r="F6" s="87"/>
      <c r="G6" s="98"/>
      <c r="H6" s="88"/>
      <c r="I6" s="89"/>
      <c r="J6" s="88"/>
      <c r="K6" s="94"/>
      <c r="L6" s="89"/>
      <c r="M6" s="88"/>
      <c r="N6" s="94"/>
      <c r="O6" s="94"/>
      <c r="P6" s="89"/>
      <c r="Q6" s="87"/>
      <c r="R6" s="98"/>
      <c r="S6" s="98"/>
      <c r="T6" s="98"/>
      <c r="U6" s="98"/>
      <c r="V6" s="98"/>
      <c r="W6" s="98"/>
      <c r="X6" s="98"/>
      <c r="Y6" s="98"/>
      <c r="Z6" s="88"/>
      <c r="AA6" s="94"/>
      <c r="AB6" s="94"/>
      <c r="AC6" s="89"/>
      <c r="AD6" s="30">
        <f>SUM(Таблица8[[#This Row],[Д1]:[П4]])</f>
        <v>0</v>
      </c>
      <c r="AE6" s="30">
        <f>SUM(Таблица8[[#This Row],[З5]:[Р4]])</f>
        <v>0</v>
      </c>
      <c r="AF6" s="30">
        <f>SUM(Таблица8[[#This Row],[Сумма ПБ за УЧ]:[Сумма ПБ за ПЧ]])</f>
        <v>0</v>
      </c>
      <c r="AG6" s="31">
        <f>Таблица8[[#This Row],[Общее количество  ПБ]]/22</f>
        <v>0</v>
      </c>
      <c r="AH6" s="28" t="str">
        <f>IF(Таблица8[[#This Row],[Общее количество  ПБ]]&gt;=20,"Да","Нет")</f>
        <v>Нет</v>
      </c>
      <c r="AI6" s="28" t="str">
        <f>IF(Таблица8[[#This Row],[Сумма ПБ за УЧ]]&gt;=9,"Да","Нет")</f>
        <v>Нет</v>
      </c>
      <c r="AJ6" s="28" t="str">
        <f>IF(Таблица8[[#This Row],[Общее количество  ПБ]]&gt;=20,"Да","Нет")</f>
        <v>Нет</v>
      </c>
    </row>
    <row r="7" spans="1:36" x14ac:dyDescent="0.25">
      <c r="A7" s="84"/>
      <c r="B7" s="100"/>
      <c r="C7" s="99"/>
      <c r="D7" s="87"/>
      <c r="E7" s="87"/>
      <c r="F7" s="87"/>
      <c r="G7" s="98"/>
      <c r="H7" s="88"/>
      <c r="I7" s="89"/>
      <c r="J7" s="88"/>
      <c r="K7" s="94"/>
      <c r="L7" s="89"/>
      <c r="M7" s="88"/>
      <c r="N7" s="94"/>
      <c r="O7" s="94"/>
      <c r="P7" s="89"/>
      <c r="Q7" s="87"/>
      <c r="R7" s="98"/>
      <c r="S7" s="98"/>
      <c r="T7" s="98"/>
      <c r="U7" s="98"/>
      <c r="V7" s="98"/>
      <c r="W7" s="98"/>
      <c r="X7" s="98"/>
      <c r="Y7" s="98"/>
      <c r="Z7" s="88"/>
      <c r="AA7" s="94"/>
      <c r="AB7" s="94"/>
      <c r="AC7" s="89"/>
      <c r="AD7" s="30">
        <f>SUM(Таблица8[[#This Row],[Д1]:[П4]])</f>
        <v>0</v>
      </c>
      <c r="AE7" s="30">
        <f>SUM(Таблица8[[#This Row],[З5]:[Р4]])</f>
        <v>0</v>
      </c>
      <c r="AF7" s="30">
        <f>SUM(Таблица8[[#This Row],[Сумма ПБ за УЧ]:[Сумма ПБ за ПЧ]])</f>
        <v>0</v>
      </c>
      <c r="AG7" s="31">
        <f>Таблица8[[#This Row],[Общее количество  ПБ]]/22</f>
        <v>0</v>
      </c>
      <c r="AH7" s="28" t="str">
        <f>IF(Таблица8[[#This Row],[Общее количество  ПБ]]&gt;=20,"Да","Нет")</f>
        <v>Нет</v>
      </c>
      <c r="AI7" s="28" t="str">
        <f>IF(Таблица8[[#This Row],[Сумма ПБ за УЧ]]&gt;=9,"Да","Нет")</f>
        <v>Нет</v>
      </c>
      <c r="AJ7" s="28" t="str">
        <f>IF(Таблица8[[#This Row],[Общее количество  ПБ]]&gt;=20,"Да","Нет")</f>
        <v>Нет</v>
      </c>
    </row>
    <row r="8" spans="1:36" x14ac:dyDescent="0.25">
      <c r="A8" s="84"/>
      <c r="B8" s="100"/>
      <c r="C8" s="99"/>
      <c r="D8" s="87"/>
      <c r="E8" s="87"/>
      <c r="F8" s="87"/>
      <c r="G8" s="98"/>
      <c r="H8" s="88"/>
      <c r="I8" s="89"/>
      <c r="J8" s="88"/>
      <c r="K8" s="94"/>
      <c r="L8" s="89"/>
      <c r="M8" s="88"/>
      <c r="N8" s="94"/>
      <c r="O8" s="94"/>
      <c r="P8" s="89"/>
      <c r="Q8" s="87"/>
      <c r="R8" s="98"/>
      <c r="S8" s="98"/>
      <c r="T8" s="98"/>
      <c r="U8" s="98"/>
      <c r="V8" s="98"/>
      <c r="W8" s="98"/>
      <c r="X8" s="98"/>
      <c r="Y8" s="98"/>
      <c r="Z8" s="88"/>
      <c r="AA8" s="94"/>
      <c r="AB8" s="94"/>
      <c r="AC8" s="89"/>
      <c r="AD8" s="30">
        <f>SUM(Таблица8[[#This Row],[Д1]:[П4]])</f>
        <v>0</v>
      </c>
      <c r="AE8" s="30">
        <f>SUM(Таблица8[[#This Row],[З5]:[Р4]])</f>
        <v>0</v>
      </c>
      <c r="AF8" s="30">
        <f>SUM(Таблица8[[#This Row],[Сумма ПБ за УЧ]:[Сумма ПБ за ПЧ]])</f>
        <v>0</v>
      </c>
      <c r="AG8" s="31">
        <f>Таблица8[[#This Row],[Общее количество  ПБ]]/22</f>
        <v>0</v>
      </c>
      <c r="AH8" s="28" t="str">
        <f>IF(Таблица8[[#This Row],[Общее количество  ПБ]]&gt;=20,"Да","Нет")</f>
        <v>Нет</v>
      </c>
      <c r="AI8" s="28" t="str">
        <f>IF(Таблица8[[#This Row],[Сумма ПБ за УЧ]]&gt;=9,"Да","Нет")</f>
        <v>Нет</v>
      </c>
      <c r="AJ8" s="28" t="str">
        <f>IF(Таблица8[[#This Row],[Общее количество  ПБ]]&gt;=20,"Да","Нет")</f>
        <v>Нет</v>
      </c>
    </row>
    <row r="9" spans="1:36" x14ac:dyDescent="0.25">
      <c r="A9" s="84"/>
      <c r="B9" s="100"/>
      <c r="C9" s="99"/>
      <c r="D9" s="87"/>
      <c r="E9" s="87"/>
      <c r="F9" s="87"/>
      <c r="G9" s="98"/>
      <c r="H9" s="88"/>
      <c r="I9" s="89"/>
      <c r="J9" s="88"/>
      <c r="K9" s="94"/>
      <c r="L9" s="89"/>
      <c r="M9" s="88"/>
      <c r="N9" s="94"/>
      <c r="O9" s="94"/>
      <c r="P9" s="89"/>
      <c r="Q9" s="87"/>
      <c r="R9" s="98"/>
      <c r="S9" s="98"/>
      <c r="T9" s="98"/>
      <c r="U9" s="98"/>
      <c r="V9" s="98"/>
      <c r="W9" s="98"/>
      <c r="X9" s="98"/>
      <c r="Y9" s="98"/>
      <c r="Z9" s="88"/>
      <c r="AA9" s="94"/>
      <c r="AB9" s="94"/>
      <c r="AC9" s="89"/>
      <c r="AD9" s="30">
        <f>SUM(Таблица8[[#This Row],[Д1]:[П4]])</f>
        <v>0</v>
      </c>
      <c r="AE9" s="30">
        <f>SUM(Таблица8[[#This Row],[З5]:[Р4]])</f>
        <v>0</v>
      </c>
      <c r="AF9" s="30">
        <f>SUM(Таблица8[[#This Row],[Сумма ПБ за УЧ]:[Сумма ПБ за ПЧ]])</f>
        <v>0</v>
      </c>
      <c r="AG9" s="31">
        <f>Таблица8[[#This Row],[Общее количество  ПБ]]/22</f>
        <v>0</v>
      </c>
      <c r="AH9" s="28" t="str">
        <f>IF(Таблица8[[#This Row],[Общее количество  ПБ]]&gt;=20,"Да","Нет")</f>
        <v>Нет</v>
      </c>
      <c r="AI9" s="28" t="str">
        <f>IF(Таблица8[[#This Row],[Сумма ПБ за УЧ]]&gt;=9,"Да","Нет")</f>
        <v>Нет</v>
      </c>
      <c r="AJ9" s="28" t="str">
        <f>IF(Таблица8[[#This Row],[Общее количество  ПБ]]&gt;=20,"Да","Нет")</f>
        <v>Нет</v>
      </c>
    </row>
    <row r="10" spans="1:36" x14ac:dyDescent="0.25">
      <c r="A10" s="84"/>
      <c r="B10" s="100"/>
      <c r="C10" s="99"/>
      <c r="D10" s="87"/>
      <c r="E10" s="87"/>
      <c r="F10" s="87"/>
      <c r="G10" s="98"/>
      <c r="H10" s="88"/>
      <c r="I10" s="89"/>
      <c r="J10" s="88"/>
      <c r="K10" s="94"/>
      <c r="L10" s="89"/>
      <c r="M10" s="88"/>
      <c r="N10" s="94"/>
      <c r="O10" s="94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88"/>
      <c r="AA10" s="94"/>
      <c r="AB10" s="94"/>
      <c r="AC10" s="89"/>
      <c r="AD10" s="30">
        <f>SUM(Таблица8[[#This Row],[Д1]:[П4]])</f>
        <v>0</v>
      </c>
      <c r="AE10" s="30">
        <f>SUM(Таблица8[[#This Row],[З5]:[Р4]])</f>
        <v>0</v>
      </c>
      <c r="AF10" s="30">
        <f>SUM(Таблица8[[#This Row],[Сумма ПБ за УЧ]:[Сумма ПБ за ПЧ]])</f>
        <v>0</v>
      </c>
      <c r="AG10" s="31">
        <f>Таблица8[[#This Row],[Общее количество  ПБ]]/22</f>
        <v>0</v>
      </c>
      <c r="AH10" s="28" t="str">
        <f>IF(Таблица8[[#This Row],[Общее количество  ПБ]]&gt;=20,"Да","Нет")</f>
        <v>Нет</v>
      </c>
      <c r="AI10" s="28" t="str">
        <f>IF(Таблица8[[#This Row],[Сумма ПБ за УЧ]]&gt;=9,"Да","Нет")</f>
        <v>Нет</v>
      </c>
      <c r="AJ10" s="28" t="str">
        <f>IF(Таблица8[[#This Row],[Общее количество  ПБ]]&gt;=20,"Да","Нет")</f>
        <v>Нет</v>
      </c>
    </row>
    <row r="11" spans="1:36" x14ac:dyDescent="0.25">
      <c r="A11" s="84"/>
      <c r="B11" s="100"/>
      <c r="C11" s="99"/>
      <c r="D11" s="87"/>
      <c r="E11" s="87"/>
      <c r="F11" s="87"/>
      <c r="G11" s="98"/>
      <c r="H11" s="88"/>
      <c r="I11" s="89"/>
      <c r="J11" s="88"/>
      <c r="K11" s="94"/>
      <c r="L11" s="89"/>
      <c r="M11" s="88"/>
      <c r="N11" s="94"/>
      <c r="O11" s="94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88"/>
      <c r="AA11" s="94"/>
      <c r="AB11" s="94"/>
      <c r="AC11" s="89"/>
      <c r="AD11" s="30">
        <f>SUM(Таблица8[[#This Row],[Д1]:[П4]])</f>
        <v>0</v>
      </c>
      <c r="AE11" s="30">
        <f>SUM(Таблица8[[#This Row],[З5]:[Р4]])</f>
        <v>0</v>
      </c>
      <c r="AF11" s="30">
        <f>SUM(Таблица8[[#This Row],[Сумма ПБ за УЧ]:[Сумма ПБ за ПЧ]])</f>
        <v>0</v>
      </c>
      <c r="AG11" s="31">
        <f>Таблица8[[#This Row],[Общее количество  ПБ]]/22</f>
        <v>0</v>
      </c>
      <c r="AH11" s="28" t="str">
        <f>IF(Таблица8[[#This Row],[Общее количество  ПБ]]&gt;=20,"Да","Нет")</f>
        <v>Нет</v>
      </c>
      <c r="AI11" s="28" t="str">
        <f>IF(Таблица8[[#This Row],[Сумма ПБ за УЧ]]&gt;=9,"Да","Нет")</f>
        <v>Нет</v>
      </c>
      <c r="AJ11" s="28" t="str">
        <f>IF(Таблица8[[#This Row],[Общее количество  ПБ]]&gt;=20,"Да","Нет")</f>
        <v>Нет</v>
      </c>
    </row>
    <row r="12" spans="1:36" x14ac:dyDescent="0.25">
      <c r="A12" s="84"/>
      <c r="B12" s="100"/>
      <c r="C12" s="99"/>
      <c r="D12" s="87"/>
      <c r="E12" s="87"/>
      <c r="F12" s="87"/>
      <c r="G12" s="98"/>
      <c r="H12" s="88"/>
      <c r="I12" s="89"/>
      <c r="J12" s="88"/>
      <c r="K12" s="94"/>
      <c r="L12" s="89"/>
      <c r="M12" s="88"/>
      <c r="N12" s="94"/>
      <c r="O12" s="94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88"/>
      <c r="AA12" s="94"/>
      <c r="AB12" s="94"/>
      <c r="AC12" s="89"/>
      <c r="AD12" s="30">
        <f>SUM(Таблица8[[#This Row],[Д1]:[П4]])</f>
        <v>0</v>
      </c>
      <c r="AE12" s="30">
        <f>SUM(Таблица8[[#This Row],[З5]:[Р4]])</f>
        <v>0</v>
      </c>
      <c r="AF12" s="30">
        <f>SUM(Таблица8[[#This Row],[Сумма ПБ за УЧ]:[Сумма ПБ за ПЧ]])</f>
        <v>0</v>
      </c>
      <c r="AG12" s="31">
        <f>Таблица8[[#This Row],[Общее количество  ПБ]]/22</f>
        <v>0</v>
      </c>
      <c r="AH12" s="28" t="str">
        <f>IF(Таблица8[[#This Row],[Общее количество  ПБ]]&gt;=20,"Да","Нет")</f>
        <v>Нет</v>
      </c>
      <c r="AI12" s="28" t="str">
        <f>IF(Таблица8[[#This Row],[Сумма ПБ за УЧ]]&gt;=9,"Да","Нет")</f>
        <v>Нет</v>
      </c>
      <c r="AJ12" s="28" t="str">
        <f>IF(Таблица8[[#This Row],[Общее количество  ПБ]]&gt;=20,"Да","Нет")</f>
        <v>Нет</v>
      </c>
    </row>
    <row r="13" spans="1:36" x14ac:dyDescent="0.25">
      <c r="A13" s="84"/>
      <c r="B13" s="100"/>
      <c r="C13" s="99"/>
      <c r="D13" s="87"/>
      <c r="E13" s="87"/>
      <c r="F13" s="87"/>
      <c r="G13" s="98"/>
      <c r="H13" s="88"/>
      <c r="I13" s="89"/>
      <c r="J13" s="88"/>
      <c r="K13" s="94"/>
      <c r="L13" s="89"/>
      <c r="M13" s="88"/>
      <c r="N13" s="94"/>
      <c r="O13" s="94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88"/>
      <c r="AA13" s="94"/>
      <c r="AB13" s="94"/>
      <c r="AC13" s="89"/>
      <c r="AD13" s="30">
        <f>SUM(Таблица8[[#This Row],[Д1]:[П4]])</f>
        <v>0</v>
      </c>
      <c r="AE13" s="30">
        <f>SUM(Таблица8[[#This Row],[З5]:[Р4]])</f>
        <v>0</v>
      </c>
      <c r="AF13" s="30">
        <f>SUM(Таблица8[[#This Row],[Сумма ПБ за УЧ]:[Сумма ПБ за ПЧ]])</f>
        <v>0</v>
      </c>
      <c r="AG13" s="31">
        <f>Таблица8[[#This Row],[Общее количество  ПБ]]/22</f>
        <v>0</v>
      </c>
      <c r="AH13" s="28" t="str">
        <f>IF(Таблица8[[#This Row],[Общее количество  ПБ]]&gt;=20,"Да","Нет")</f>
        <v>Нет</v>
      </c>
      <c r="AI13" s="28" t="str">
        <f>IF(Таблица8[[#This Row],[Сумма ПБ за УЧ]]&gt;=9,"Да","Нет")</f>
        <v>Нет</v>
      </c>
      <c r="AJ13" s="28" t="str">
        <f>IF(Таблица8[[#This Row],[Общее количество  ПБ]]&gt;=20,"Да","Нет")</f>
        <v>Нет</v>
      </c>
    </row>
    <row r="14" spans="1:36" x14ac:dyDescent="0.25">
      <c r="A14" s="84"/>
      <c r="B14" s="100"/>
      <c r="C14" s="99"/>
      <c r="D14" s="87"/>
      <c r="E14" s="87"/>
      <c r="F14" s="87"/>
      <c r="G14" s="98"/>
      <c r="H14" s="88"/>
      <c r="I14" s="89"/>
      <c r="J14" s="88"/>
      <c r="K14" s="94"/>
      <c r="L14" s="89"/>
      <c r="M14" s="88"/>
      <c r="N14" s="94"/>
      <c r="O14" s="94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88"/>
      <c r="AA14" s="94"/>
      <c r="AB14" s="94"/>
      <c r="AC14" s="89"/>
      <c r="AD14" s="30">
        <f>SUM(Таблица8[[#This Row],[Д1]:[П4]])</f>
        <v>0</v>
      </c>
      <c r="AE14" s="30">
        <f>SUM(Таблица8[[#This Row],[З5]:[Р4]])</f>
        <v>0</v>
      </c>
      <c r="AF14" s="30">
        <f>SUM(Таблица8[[#This Row],[Сумма ПБ за УЧ]:[Сумма ПБ за ПЧ]])</f>
        <v>0</v>
      </c>
      <c r="AG14" s="31">
        <f>Таблица8[[#This Row],[Общее количество  ПБ]]/22</f>
        <v>0</v>
      </c>
      <c r="AH14" s="28" t="str">
        <f>IF(Таблица8[[#This Row],[Общее количество  ПБ]]&gt;=20,"Да","Нет")</f>
        <v>Нет</v>
      </c>
      <c r="AI14" s="28" t="str">
        <f>IF(Таблица8[[#This Row],[Сумма ПБ за УЧ]]&gt;=9,"Да","Нет")</f>
        <v>Нет</v>
      </c>
      <c r="AJ14" s="28" t="str">
        <f>IF(Таблица8[[#This Row],[Общее количество  ПБ]]&gt;=20,"Да","Нет")</f>
        <v>Нет</v>
      </c>
    </row>
    <row r="15" spans="1:36" x14ac:dyDescent="0.25">
      <c r="A15" s="84"/>
      <c r="B15" s="100"/>
      <c r="C15" s="99"/>
      <c r="D15" s="87"/>
      <c r="E15" s="87"/>
      <c r="F15" s="87"/>
      <c r="G15" s="98"/>
      <c r="H15" s="88"/>
      <c r="I15" s="89"/>
      <c r="J15" s="88"/>
      <c r="K15" s="94"/>
      <c r="L15" s="89"/>
      <c r="M15" s="88"/>
      <c r="N15" s="94"/>
      <c r="O15" s="94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88"/>
      <c r="AA15" s="94"/>
      <c r="AB15" s="94"/>
      <c r="AC15" s="89"/>
      <c r="AD15" s="30">
        <f>SUM(Таблица8[[#This Row],[Д1]:[П4]])</f>
        <v>0</v>
      </c>
      <c r="AE15" s="30">
        <f>SUM(Таблица8[[#This Row],[З5]:[Р4]])</f>
        <v>0</v>
      </c>
      <c r="AF15" s="30">
        <f>SUM(Таблица8[[#This Row],[Сумма ПБ за УЧ]:[Сумма ПБ за ПЧ]])</f>
        <v>0</v>
      </c>
      <c r="AG15" s="31">
        <f>Таблица8[[#This Row],[Общее количество  ПБ]]/22</f>
        <v>0</v>
      </c>
      <c r="AH15" s="28" t="str">
        <f>IF(Таблица8[[#This Row],[Общее количество  ПБ]]&gt;=20,"Да","Нет")</f>
        <v>Нет</v>
      </c>
      <c r="AI15" s="28" t="str">
        <f>IF(Таблица8[[#This Row],[Сумма ПБ за УЧ]]&gt;=9,"Да","Нет")</f>
        <v>Нет</v>
      </c>
      <c r="AJ15" s="28" t="str">
        <f>IF(Таблица8[[#This Row],[Общее количество  ПБ]]&gt;=20,"Да","Нет")</f>
        <v>Нет</v>
      </c>
    </row>
    <row r="16" spans="1:36" x14ac:dyDescent="0.25">
      <c r="A16" s="84"/>
      <c r="B16" s="100"/>
      <c r="C16" s="99"/>
      <c r="D16" s="87"/>
      <c r="E16" s="87"/>
      <c r="F16" s="87"/>
      <c r="G16" s="98"/>
      <c r="H16" s="88"/>
      <c r="I16" s="89"/>
      <c r="J16" s="88"/>
      <c r="K16" s="94"/>
      <c r="L16" s="89"/>
      <c r="M16" s="88"/>
      <c r="N16" s="94"/>
      <c r="O16" s="94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88"/>
      <c r="AA16" s="94"/>
      <c r="AB16" s="94"/>
      <c r="AC16" s="89"/>
      <c r="AD16" s="30">
        <f>SUM(Таблица8[[#This Row],[Д1]:[П4]])</f>
        <v>0</v>
      </c>
      <c r="AE16" s="30">
        <f>SUM(Таблица8[[#This Row],[З5]:[Р4]])</f>
        <v>0</v>
      </c>
      <c r="AF16" s="30">
        <f>SUM(Таблица8[[#This Row],[Сумма ПБ за УЧ]:[Сумма ПБ за ПЧ]])</f>
        <v>0</v>
      </c>
      <c r="AG16" s="31">
        <f>Таблица8[[#This Row],[Общее количество  ПБ]]/22</f>
        <v>0</v>
      </c>
      <c r="AH16" s="28" t="str">
        <f>IF(Таблица8[[#This Row],[Общее количество  ПБ]]&gt;=20,"Да","Нет")</f>
        <v>Нет</v>
      </c>
      <c r="AI16" s="28" t="str">
        <f>IF(Таблица8[[#This Row],[Сумма ПБ за УЧ]]&gt;=9,"Да","Нет")</f>
        <v>Нет</v>
      </c>
      <c r="AJ16" s="28" t="str">
        <f>IF(Таблица8[[#This Row],[Общее количество  ПБ]]&gt;=20,"Да","Нет")</f>
        <v>Нет</v>
      </c>
    </row>
    <row r="17" spans="1:37" x14ac:dyDescent="0.25">
      <c r="A17" s="84"/>
      <c r="B17" s="100"/>
      <c r="C17" s="99"/>
      <c r="D17" s="87"/>
      <c r="E17" s="87"/>
      <c r="F17" s="87"/>
      <c r="G17" s="98"/>
      <c r="H17" s="88"/>
      <c r="I17" s="89"/>
      <c r="J17" s="88"/>
      <c r="K17" s="94"/>
      <c r="L17" s="89"/>
      <c r="M17" s="88"/>
      <c r="N17" s="94"/>
      <c r="O17" s="94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88"/>
      <c r="AA17" s="94"/>
      <c r="AB17" s="94"/>
      <c r="AC17" s="89"/>
      <c r="AD17" s="30">
        <f>SUM(Таблица8[[#This Row],[Д1]:[П4]])</f>
        <v>0</v>
      </c>
      <c r="AE17" s="30">
        <f>SUM(Таблица8[[#This Row],[З5]:[Р4]])</f>
        <v>0</v>
      </c>
      <c r="AF17" s="30">
        <f>SUM(Таблица8[[#This Row],[Сумма ПБ за УЧ]:[Сумма ПБ за ПЧ]])</f>
        <v>0</v>
      </c>
      <c r="AG17" s="31">
        <f>Таблица8[[#This Row],[Общее количество  ПБ]]/22</f>
        <v>0</v>
      </c>
      <c r="AH17" s="28" t="str">
        <f>IF(Таблица8[[#This Row],[Общее количество  ПБ]]&gt;=20,"Да","Нет")</f>
        <v>Нет</v>
      </c>
      <c r="AI17" s="28" t="str">
        <f>IF(Таблица8[[#This Row],[Сумма ПБ за УЧ]]&gt;=9,"Да","Нет")</f>
        <v>Нет</v>
      </c>
      <c r="AJ17" s="28" t="str">
        <f>IF(Таблица8[[#This Row],[Общее количество  ПБ]]&gt;=20,"Да","Нет")</f>
        <v>Нет</v>
      </c>
    </row>
    <row r="18" spans="1:37" x14ac:dyDescent="0.25">
      <c r="A18" s="84"/>
      <c r="B18" s="100"/>
      <c r="C18" s="99"/>
      <c r="D18" s="87"/>
      <c r="E18" s="87"/>
      <c r="F18" s="87"/>
      <c r="G18" s="98"/>
      <c r="H18" s="88"/>
      <c r="I18" s="89"/>
      <c r="J18" s="88"/>
      <c r="K18" s="94"/>
      <c r="L18" s="89"/>
      <c r="M18" s="88"/>
      <c r="N18" s="94"/>
      <c r="O18" s="94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88"/>
      <c r="AA18" s="94"/>
      <c r="AB18" s="94"/>
      <c r="AC18" s="89"/>
      <c r="AD18" s="30">
        <f>SUM(Таблица8[[#This Row],[Д1]:[П4]])</f>
        <v>0</v>
      </c>
      <c r="AE18" s="30">
        <f>SUM(Таблица8[[#This Row],[З5]:[Р4]])</f>
        <v>0</v>
      </c>
      <c r="AF18" s="30">
        <f>SUM(Таблица8[[#This Row],[Сумма ПБ за УЧ]:[Сумма ПБ за ПЧ]])</f>
        <v>0</v>
      </c>
      <c r="AG18" s="31">
        <f>Таблица8[[#This Row],[Общее количество  ПБ]]/22</f>
        <v>0</v>
      </c>
      <c r="AH18" s="28" t="str">
        <f>IF(Таблица8[[#This Row],[Общее количество  ПБ]]&gt;=20,"Да","Нет")</f>
        <v>Нет</v>
      </c>
      <c r="AI18" s="28" t="str">
        <f>IF(Таблица8[[#This Row],[Сумма ПБ за УЧ]]&gt;=9,"Да","Нет")</f>
        <v>Нет</v>
      </c>
      <c r="AJ18" s="28" t="str">
        <f>IF(Таблица8[[#This Row],[Общее количество  ПБ]]&gt;=20,"Да","Нет")</f>
        <v>Нет</v>
      </c>
    </row>
    <row r="19" spans="1:37" x14ac:dyDescent="0.25">
      <c r="A19" s="84"/>
      <c r="B19" s="100"/>
      <c r="C19" s="99"/>
      <c r="D19" s="87"/>
      <c r="E19" s="87"/>
      <c r="F19" s="87"/>
      <c r="G19" s="98"/>
      <c r="H19" s="88"/>
      <c r="I19" s="89"/>
      <c r="J19" s="88"/>
      <c r="K19" s="94"/>
      <c r="L19" s="89"/>
      <c r="M19" s="88"/>
      <c r="N19" s="94"/>
      <c r="O19" s="94"/>
      <c r="P19" s="89"/>
      <c r="Q19" s="87"/>
      <c r="R19" s="98"/>
      <c r="S19" s="98"/>
      <c r="T19" s="98"/>
      <c r="U19" s="98"/>
      <c r="V19" s="98"/>
      <c r="W19" s="98"/>
      <c r="X19" s="98"/>
      <c r="Y19" s="98"/>
      <c r="Z19" s="88"/>
      <c r="AA19" s="94"/>
      <c r="AB19" s="94"/>
      <c r="AC19" s="89"/>
      <c r="AD19" s="30">
        <f>SUM(Таблица8[[#This Row],[Д1]:[П4]])</f>
        <v>0</v>
      </c>
      <c r="AE19" s="30">
        <f>SUM(Таблица8[[#This Row],[З5]:[Р4]])</f>
        <v>0</v>
      </c>
      <c r="AF19" s="30">
        <f>SUM(Таблица8[[#This Row],[Сумма ПБ за УЧ]:[Сумма ПБ за ПЧ]])</f>
        <v>0</v>
      </c>
      <c r="AG19" s="31">
        <f>Таблица8[[#This Row],[Общее количество  ПБ]]/22</f>
        <v>0</v>
      </c>
      <c r="AH19" s="28" t="str">
        <f>IF(Таблица8[[#This Row],[Общее количество  ПБ]]&gt;=20,"Да","Нет")</f>
        <v>Нет</v>
      </c>
      <c r="AI19" s="28" t="str">
        <f>IF(Таблица8[[#This Row],[Сумма ПБ за УЧ]]&gt;=9,"Да","Нет")</f>
        <v>Нет</v>
      </c>
      <c r="AJ19" s="28" t="str">
        <f>IF(Таблица8[[#This Row],[Общее количество  ПБ]]&gt;=20,"Да","Нет")</f>
        <v>Нет</v>
      </c>
    </row>
    <row r="20" spans="1:37" x14ac:dyDescent="0.25">
      <c r="A20" s="84"/>
      <c r="B20" s="100"/>
      <c r="C20" s="99"/>
      <c r="D20" s="87"/>
      <c r="E20" s="87"/>
      <c r="F20" s="87"/>
      <c r="G20" s="98"/>
      <c r="H20" s="88"/>
      <c r="I20" s="89"/>
      <c r="J20" s="88"/>
      <c r="K20" s="94"/>
      <c r="L20" s="89"/>
      <c r="M20" s="88"/>
      <c r="N20" s="94"/>
      <c r="O20" s="94"/>
      <c r="P20" s="89"/>
      <c r="Q20" s="87"/>
      <c r="R20" s="98"/>
      <c r="S20" s="98"/>
      <c r="T20" s="98"/>
      <c r="U20" s="98"/>
      <c r="V20" s="98"/>
      <c r="W20" s="98"/>
      <c r="X20" s="98"/>
      <c r="Y20" s="98"/>
      <c r="Z20" s="88"/>
      <c r="AA20" s="94"/>
      <c r="AB20" s="94"/>
      <c r="AC20" s="89"/>
      <c r="AD20" s="30">
        <f>SUM(Таблица8[[#This Row],[Д1]:[П4]])</f>
        <v>0</v>
      </c>
      <c r="AE20" s="30">
        <f>SUM(Таблица8[[#This Row],[З5]:[Р4]])</f>
        <v>0</v>
      </c>
      <c r="AF20" s="30">
        <f>SUM(Таблица8[[#This Row],[Сумма ПБ за УЧ]:[Сумма ПБ за ПЧ]])</f>
        <v>0</v>
      </c>
      <c r="AG20" s="31">
        <f>Таблица8[[#This Row],[Общее количество  ПБ]]/22</f>
        <v>0</v>
      </c>
      <c r="AH20" s="28" t="str">
        <f>IF(Таблица8[[#This Row],[Общее количество  ПБ]]&gt;=20,"Да","Нет")</f>
        <v>Нет</v>
      </c>
      <c r="AI20" s="28" t="str">
        <f>IF(Таблица8[[#This Row],[Сумма ПБ за УЧ]]&gt;=9,"Да","Нет")</f>
        <v>Нет</v>
      </c>
      <c r="AJ20" s="28" t="str">
        <f>IF(Таблица8[[#This Row],[Общее количество  ПБ]]&gt;=20,"Да","Нет")</f>
        <v>Нет</v>
      </c>
    </row>
    <row r="21" spans="1:37" x14ac:dyDescent="0.25">
      <c r="A21" s="84"/>
      <c r="B21" s="100"/>
      <c r="C21" s="99"/>
      <c r="D21" s="87"/>
      <c r="E21" s="87"/>
      <c r="F21" s="87"/>
      <c r="G21" s="98"/>
      <c r="H21" s="88"/>
      <c r="I21" s="89"/>
      <c r="J21" s="88"/>
      <c r="K21" s="94"/>
      <c r="L21" s="89"/>
      <c r="M21" s="88"/>
      <c r="N21" s="94"/>
      <c r="O21" s="94"/>
      <c r="P21" s="89"/>
      <c r="Q21" s="87"/>
      <c r="R21" s="98"/>
      <c r="S21" s="98"/>
      <c r="T21" s="98"/>
      <c r="U21" s="98"/>
      <c r="V21" s="98"/>
      <c r="W21" s="98"/>
      <c r="X21" s="98"/>
      <c r="Y21" s="98"/>
      <c r="Z21" s="88"/>
      <c r="AA21" s="94"/>
      <c r="AB21" s="94"/>
      <c r="AC21" s="89"/>
      <c r="AD21" s="30">
        <f>SUM(Таблица8[[#This Row],[Д1]:[П4]])</f>
        <v>0</v>
      </c>
      <c r="AE21" s="30">
        <f>SUM(Таблица8[[#This Row],[З5]:[Р4]])</f>
        <v>0</v>
      </c>
      <c r="AF21" s="30">
        <f>SUM(Таблица8[[#This Row],[Сумма ПБ за УЧ]:[Сумма ПБ за ПЧ]])</f>
        <v>0</v>
      </c>
      <c r="AG21" s="31">
        <f>Таблица8[[#This Row],[Общее количество  ПБ]]/22</f>
        <v>0</v>
      </c>
      <c r="AH21" s="28" t="str">
        <f>IF(Таблица8[[#This Row],[Общее количество  ПБ]]&gt;=20,"Да","Нет")</f>
        <v>Нет</v>
      </c>
      <c r="AI21" s="28" t="str">
        <f>IF(Таблица8[[#This Row],[Сумма ПБ за УЧ]]&gt;=9,"Да","Нет")</f>
        <v>Нет</v>
      </c>
      <c r="AJ21" s="28" t="str">
        <f>IF(Таблица8[[#This Row],[Общее количество  ПБ]]&gt;=20,"Да","Нет")</f>
        <v>Нет</v>
      </c>
    </row>
    <row r="22" spans="1:37" x14ac:dyDescent="0.25">
      <c r="A22" s="109">
        <v>1</v>
      </c>
      <c r="B22" s="129"/>
      <c r="C22" s="111"/>
      <c r="D22" s="112"/>
      <c r="E22" s="112"/>
      <c r="F22" s="112"/>
      <c r="G22" s="116"/>
      <c r="H22" s="113"/>
      <c r="I22" s="115"/>
      <c r="J22" s="113"/>
      <c r="K22" s="114"/>
      <c r="L22" s="115"/>
      <c r="M22" s="113"/>
      <c r="N22" s="114"/>
      <c r="O22" s="114"/>
      <c r="P22" s="115"/>
      <c r="Q22" s="153"/>
      <c r="R22" s="154"/>
      <c r="S22" s="154"/>
      <c r="T22" s="154"/>
      <c r="U22" s="154"/>
      <c r="V22" s="154"/>
      <c r="W22" s="154"/>
      <c r="X22" s="154"/>
      <c r="Y22" s="154"/>
      <c r="Z22" s="155"/>
      <c r="AA22" s="156"/>
      <c r="AB22" s="156"/>
      <c r="AC22" s="157"/>
      <c r="AD22" s="117">
        <f>SUM(Таблица8[[#This Row],[Д1]:[П4]])</f>
        <v>0</v>
      </c>
      <c r="AE22" s="117">
        <f>SUM(Таблица8[[#This Row],[З5]:[Р4]])</f>
        <v>0</v>
      </c>
      <c r="AF22" s="117">
        <f>SUM(Таблица8[[#This Row],[Сумма ПБ за УЧ]:[Сумма ПБ за ПЧ]])</f>
        <v>0</v>
      </c>
      <c r="AG22" s="118">
        <f>Таблица8[[#This Row],[Общее количество  ПБ]]/22</f>
        <v>0</v>
      </c>
      <c r="AH22" s="118" t="str">
        <f>IF(Таблица8[[#This Row],[Сумма ПБ за УЧ]]&gt;=9,"Да","Нет")</f>
        <v>Нет</v>
      </c>
      <c r="AI22" s="118" t="str">
        <f>IF(Таблица8[[#This Row],[Сумма ПБ за УЧ]]&gt;=9,"Да","Нет")</f>
        <v>Нет</v>
      </c>
      <c r="AJ22" s="118" t="str">
        <f>IF(Таблица8[[#This Row],[Сумма ПБ за УЧ]]&gt;=9,"Да","Нет")</f>
        <v>Нет</v>
      </c>
      <c r="AK22" s="192" t="s">
        <v>242</v>
      </c>
    </row>
    <row r="23" spans="1:37" x14ac:dyDescent="0.25">
      <c r="A23" s="109"/>
      <c r="B23" s="129"/>
      <c r="C23" s="111"/>
      <c r="D23" s="112"/>
      <c r="E23" s="112"/>
      <c r="F23" s="112"/>
      <c r="G23" s="116"/>
      <c r="H23" s="113"/>
      <c r="I23" s="115"/>
      <c r="J23" s="113"/>
      <c r="K23" s="128"/>
      <c r="L23" s="115"/>
      <c r="M23" s="113"/>
      <c r="N23" s="128"/>
      <c r="O23" s="128"/>
      <c r="P23" s="115"/>
      <c r="Q23" s="153"/>
      <c r="R23" s="154"/>
      <c r="S23" s="154"/>
      <c r="T23" s="154"/>
      <c r="U23" s="154"/>
      <c r="V23" s="154"/>
      <c r="W23" s="154"/>
      <c r="X23" s="154"/>
      <c r="Y23" s="154"/>
      <c r="Z23" s="155"/>
      <c r="AA23" s="158"/>
      <c r="AB23" s="158"/>
      <c r="AC23" s="157"/>
      <c r="AD23" s="119">
        <f>SUM(Таблица8[[#This Row],[Д1]:[П4]])</f>
        <v>0</v>
      </c>
      <c r="AE23" s="119">
        <f>SUM(Таблица8[[#This Row],[З5]:[Р4]])</f>
        <v>0</v>
      </c>
      <c r="AF23" s="119">
        <f>SUM(Таблица8[[#This Row],[Сумма ПБ за УЧ]:[Сумма ПБ за ПЧ]])</f>
        <v>0</v>
      </c>
      <c r="AG23" s="120">
        <f>Таблица8[[#This Row],[Общее количество  ПБ]]/22</f>
        <v>0</v>
      </c>
      <c r="AH23" s="118" t="str">
        <f>IF(Таблица8[[#This Row],[Сумма ПБ за УЧ]]&gt;=9,"Да","Нет")</f>
        <v>Нет</v>
      </c>
      <c r="AI23" s="118" t="str">
        <f>IF(Таблица8[[#This Row],[Сумма ПБ за УЧ]]&gt;=9,"Да","Нет")</f>
        <v>Нет</v>
      </c>
      <c r="AJ23" s="118" t="str">
        <f>IF(Таблица8[[#This Row],[Сумма ПБ за УЧ]]&gt;=9,"Да","Нет")</f>
        <v>Нет</v>
      </c>
      <c r="AK23" s="192"/>
    </row>
    <row r="24" spans="1:37" x14ac:dyDescent="0.25">
      <c r="A24" s="109"/>
      <c r="B24" s="130"/>
      <c r="C24" s="112"/>
      <c r="D24" s="112"/>
      <c r="E24" s="112"/>
      <c r="F24" s="112"/>
      <c r="G24" s="116"/>
      <c r="H24" s="113"/>
      <c r="I24" s="115"/>
      <c r="J24" s="113"/>
      <c r="K24" s="128"/>
      <c r="L24" s="115"/>
      <c r="M24" s="113"/>
      <c r="N24" s="128"/>
      <c r="O24" s="128"/>
      <c r="P24" s="115"/>
      <c r="Q24" s="153"/>
      <c r="R24" s="154"/>
      <c r="S24" s="154"/>
      <c r="T24" s="154"/>
      <c r="U24" s="154"/>
      <c r="V24" s="154"/>
      <c r="W24" s="154"/>
      <c r="X24" s="154"/>
      <c r="Y24" s="154"/>
      <c r="Z24" s="155"/>
      <c r="AA24" s="158"/>
      <c r="AB24" s="158"/>
      <c r="AC24" s="157"/>
      <c r="AD24" s="119">
        <f>SUM(Таблица8[[#This Row],[Д1]:[П4]])</f>
        <v>0</v>
      </c>
      <c r="AE24" s="119">
        <f>SUM(Таблица8[[#This Row],[З5]:[Р4]])</f>
        <v>0</v>
      </c>
      <c r="AF24" s="119">
        <f>SUM(Таблица8[[#This Row],[Сумма ПБ за УЧ]:[Сумма ПБ за ПЧ]])</f>
        <v>0</v>
      </c>
      <c r="AG24" s="120">
        <f>Таблица8[[#This Row],[Общее количество  ПБ]]/22</f>
        <v>0</v>
      </c>
      <c r="AH24" s="118" t="str">
        <f>IF(Таблица8[[#This Row],[Сумма ПБ за УЧ]]&gt;=9,"Да","Нет")</f>
        <v>Нет</v>
      </c>
      <c r="AI24" s="118" t="str">
        <f>IF(Таблица8[[#This Row],[Сумма ПБ за УЧ]]&gt;=9,"Да","Нет")</f>
        <v>Нет</v>
      </c>
      <c r="AJ24" s="118" t="str">
        <f>IF(Таблица8[[#This Row],[Сумма ПБ за УЧ]]&gt;=9,"Да","Нет")</f>
        <v>Нет</v>
      </c>
      <c r="AK24" s="192"/>
    </row>
    <row r="25" spans="1:37" x14ac:dyDescent="0.25">
      <c r="A25" s="109"/>
      <c r="B25" s="130"/>
      <c r="C25" s="112"/>
      <c r="D25" s="112"/>
      <c r="E25" s="112"/>
      <c r="F25" s="112"/>
      <c r="G25" s="116"/>
      <c r="H25" s="113"/>
      <c r="I25" s="115"/>
      <c r="J25" s="113"/>
      <c r="K25" s="128"/>
      <c r="L25" s="115"/>
      <c r="M25" s="113"/>
      <c r="N25" s="128"/>
      <c r="O25" s="128"/>
      <c r="P25" s="115"/>
      <c r="Q25" s="153"/>
      <c r="R25" s="154"/>
      <c r="S25" s="154"/>
      <c r="T25" s="154"/>
      <c r="U25" s="154"/>
      <c r="V25" s="154"/>
      <c r="W25" s="154"/>
      <c r="X25" s="154"/>
      <c r="Y25" s="154"/>
      <c r="Z25" s="155"/>
      <c r="AA25" s="158"/>
      <c r="AB25" s="158"/>
      <c r="AC25" s="157"/>
      <c r="AD25" s="119">
        <f>SUM(Таблица8[[#This Row],[Д1]:[П4]])</f>
        <v>0</v>
      </c>
      <c r="AE25" s="119">
        <f>SUM(Таблица8[[#This Row],[З5]:[Р4]])</f>
        <v>0</v>
      </c>
      <c r="AF25" s="119">
        <f>SUM(Таблица8[[#This Row],[Сумма ПБ за УЧ]:[Сумма ПБ за ПЧ]])</f>
        <v>0</v>
      </c>
      <c r="AG25" s="120">
        <f>Таблица8[[#This Row],[Общее количество  ПБ]]/22</f>
        <v>0</v>
      </c>
      <c r="AH25" s="118" t="str">
        <f>IF(Таблица8[[#This Row],[Сумма ПБ за УЧ]]&gt;=9,"Да","Нет")</f>
        <v>Нет</v>
      </c>
      <c r="AI25" s="118" t="str">
        <f>IF(Таблица8[[#This Row],[Сумма ПБ за УЧ]]&gt;=9,"Да","Нет")</f>
        <v>Нет</v>
      </c>
      <c r="AJ25" s="118" t="str">
        <f>IF(Таблица8[[#This Row],[Сумма ПБ за УЧ]]&gt;=9,"Да","Нет")</f>
        <v>Нет</v>
      </c>
      <c r="AK25" s="192"/>
    </row>
    <row r="26" spans="1:37" x14ac:dyDescent="0.25">
      <c r="A26" s="109"/>
      <c r="B26" s="130"/>
      <c r="C26" s="112"/>
      <c r="D26" s="112"/>
      <c r="E26" s="112"/>
      <c r="F26" s="112"/>
      <c r="G26" s="116"/>
      <c r="H26" s="113"/>
      <c r="I26" s="115"/>
      <c r="J26" s="113"/>
      <c r="K26" s="128"/>
      <c r="L26" s="115"/>
      <c r="M26" s="113"/>
      <c r="N26" s="128"/>
      <c r="O26" s="128"/>
      <c r="P26" s="115"/>
      <c r="Q26" s="153"/>
      <c r="R26" s="154"/>
      <c r="S26" s="154"/>
      <c r="T26" s="154"/>
      <c r="U26" s="154"/>
      <c r="V26" s="154"/>
      <c r="W26" s="154"/>
      <c r="X26" s="154"/>
      <c r="Y26" s="154"/>
      <c r="Z26" s="155"/>
      <c r="AA26" s="158"/>
      <c r="AB26" s="158"/>
      <c r="AC26" s="157"/>
      <c r="AD26" s="119">
        <f>SUM(Таблица8[[#This Row],[Д1]:[П4]])</f>
        <v>0</v>
      </c>
      <c r="AE26" s="119">
        <f>SUM(Таблица8[[#This Row],[З5]:[Р4]])</f>
        <v>0</v>
      </c>
      <c r="AF26" s="119">
        <f>SUM(Таблица8[[#This Row],[Сумма ПБ за УЧ]:[Сумма ПБ за ПЧ]])</f>
        <v>0</v>
      </c>
      <c r="AG26" s="120">
        <f>Таблица8[[#This Row],[Общее количество  ПБ]]/22</f>
        <v>0</v>
      </c>
      <c r="AH26" s="118" t="str">
        <f>IF(Таблица8[[#This Row],[Сумма ПБ за УЧ]]&gt;=9,"Да","Нет")</f>
        <v>Нет</v>
      </c>
      <c r="AI26" s="118" t="str">
        <f>IF(Таблица8[[#This Row],[Сумма ПБ за УЧ]]&gt;=9,"Да","Нет")</f>
        <v>Нет</v>
      </c>
      <c r="AJ26" s="118" t="str">
        <f>IF(Таблица8[[#This Row],[Сумма ПБ за УЧ]]&gt;=9,"Да","Нет")</f>
        <v>Нет</v>
      </c>
      <c r="AK26" s="192"/>
    </row>
    <row r="27" spans="1:37" x14ac:dyDescent="0.25">
      <c r="A27" s="109"/>
      <c r="B27" s="130"/>
      <c r="C27" s="112"/>
      <c r="D27" s="112"/>
      <c r="E27" s="112"/>
      <c r="F27" s="112"/>
      <c r="G27" s="116"/>
      <c r="H27" s="113"/>
      <c r="I27" s="115"/>
      <c r="J27" s="113"/>
      <c r="K27" s="128"/>
      <c r="L27" s="115"/>
      <c r="M27" s="113"/>
      <c r="N27" s="128"/>
      <c r="O27" s="128"/>
      <c r="P27" s="115"/>
      <c r="Q27" s="153"/>
      <c r="R27" s="154"/>
      <c r="S27" s="154"/>
      <c r="T27" s="154"/>
      <c r="U27" s="154"/>
      <c r="V27" s="154"/>
      <c r="W27" s="154"/>
      <c r="X27" s="154"/>
      <c r="Y27" s="154"/>
      <c r="Z27" s="155"/>
      <c r="AA27" s="158"/>
      <c r="AB27" s="158"/>
      <c r="AC27" s="157"/>
      <c r="AD27" s="119">
        <f>SUM(Таблица8[[#This Row],[Д1]:[П4]])</f>
        <v>0</v>
      </c>
      <c r="AE27" s="119">
        <f>SUM(Таблица8[[#This Row],[З5]:[Р4]])</f>
        <v>0</v>
      </c>
      <c r="AF27" s="119">
        <f>SUM(Таблица8[[#This Row],[Сумма ПБ за УЧ]:[Сумма ПБ за ПЧ]])</f>
        <v>0</v>
      </c>
      <c r="AG27" s="120">
        <f>Таблица8[[#This Row],[Общее количество  ПБ]]/22</f>
        <v>0</v>
      </c>
      <c r="AH27" s="118" t="str">
        <f>IF(Таблица8[[#This Row],[Сумма ПБ за УЧ]]&gt;=9,"Да","Нет")</f>
        <v>Нет</v>
      </c>
      <c r="AI27" s="118" t="str">
        <f>IF(Таблица8[[#This Row],[Сумма ПБ за УЧ]]&gt;=9,"Да","Нет")</f>
        <v>Нет</v>
      </c>
      <c r="AJ27" s="118" t="str">
        <f>IF(Таблица8[[#This Row],[Сумма ПБ за УЧ]]&gt;=9,"Да","Нет")</f>
        <v>Нет</v>
      </c>
      <c r="AK27" s="192"/>
    </row>
    <row r="28" spans="1:37" x14ac:dyDescent="0.25">
      <c r="A28" s="109"/>
      <c r="B28" s="130"/>
      <c r="C28" s="112"/>
      <c r="D28" s="112"/>
      <c r="E28" s="112"/>
      <c r="F28" s="112"/>
      <c r="G28" s="116"/>
      <c r="H28" s="113"/>
      <c r="I28" s="115"/>
      <c r="J28" s="113"/>
      <c r="K28" s="128"/>
      <c r="L28" s="115"/>
      <c r="M28" s="113"/>
      <c r="N28" s="128"/>
      <c r="O28" s="128"/>
      <c r="P28" s="115"/>
      <c r="Q28" s="153"/>
      <c r="R28" s="154"/>
      <c r="S28" s="154"/>
      <c r="T28" s="154"/>
      <c r="U28" s="154"/>
      <c r="V28" s="154"/>
      <c r="W28" s="154"/>
      <c r="X28" s="154"/>
      <c r="Y28" s="154"/>
      <c r="Z28" s="155"/>
      <c r="AA28" s="158"/>
      <c r="AB28" s="158"/>
      <c r="AC28" s="157"/>
      <c r="AD28" s="119">
        <f>SUM(Таблица8[[#This Row],[Д1]:[П4]])</f>
        <v>0</v>
      </c>
      <c r="AE28" s="119">
        <f>SUM(Таблица8[[#This Row],[З5]:[Р4]])</f>
        <v>0</v>
      </c>
      <c r="AF28" s="119">
        <f>SUM(Таблица8[[#This Row],[Сумма ПБ за УЧ]:[Сумма ПБ за ПЧ]])</f>
        <v>0</v>
      </c>
      <c r="AG28" s="120">
        <f>Таблица8[[#This Row],[Общее количество  ПБ]]/22</f>
        <v>0</v>
      </c>
      <c r="AH28" s="118" t="str">
        <f>IF(Таблица8[[#This Row],[Сумма ПБ за УЧ]]&gt;=9,"Да","Нет")</f>
        <v>Нет</v>
      </c>
      <c r="AI28" s="118" t="str">
        <f>IF(Таблица8[[#This Row],[Сумма ПБ за УЧ]]&gt;=9,"Да","Нет")</f>
        <v>Нет</v>
      </c>
      <c r="AJ28" s="118" t="str">
        <f>IF(Таблица8[[#This Row],[Сумма ПБ за УЧ]]&gt;=9,"Да","Нет")</f>
        <v>Нет</v>
      </c>
      <c r="AK28" s="192"/>
    </row>
    <row r="29" spans="1:37" x14ac:dyDescent="0.25">
      <c r="A29" s="109"/>
      <c r="B29" s="130"/>
      <c r="C29" s="112"/>
      <c r="D29" s="112"/>
      <c r="E29" s="112"/>
      <c r="F29" s="112"/>
      <c r="G29" s="116"/>
      <c r="H29" s="113"/>
      <c r="I29" s="115"/>
      <c r="J29" s="113"/>
      <c r="K29" s="128"/>
      <c r="L29" s="115"/>
      <c r="M29" s="113"/>
      <c r="N29" s="128"/>
      <c r="O29" s="128"/>
      <c r="P29" s="115"/>
      <c r="Q29" s="153"/>
      <c r="R29" s="154"/>
      <c r="S29" s="154"/>
      <c r="T29" s="154"/>
      <c r="U29" s="154"/>
      <c r="V29" s="154"/>
      <c r="W29" s="154"/>
      <c r="X29" s="154"/>
      <c r="Y29" s="154"/>
      <c r="Z29" s="155"/>
      <c r="AA29" s="158"/>
      <c r="AB29" s="158"/>
      <c r="AC29" s="157"/>
      <c r="AD29" s="119">
        <f>SUM(Таблица8[[#This Row],[Д1]:[П4]])</f>
        <v>0</v>
      </c>
      <c r="AE29" s="119">
        <f>SUM(Таблица8[[#This Row],[З5]:[Р4]])</f>
        <v>0</v>
      </c>
      <c r="AF29" s="119">
        <f>SUM(Таблица8[[#This Row],[Сумма ПБ за УЧ]:[Сумма ПБ за ПЧ]])</f>
        <v>0</v>
      </c>
      <c r="AG29" s="120">
        <f>Таблица8[[#This Row],[Общее количество  ПБ]]/22</f>
        <v>0</v>
      </c>
      <c r="AH29" s="118" t="str">
        <f>IF(Таблица8[[#This Row],[Сумма ПБ за УЧ]]&gt;=9,"Да","Нет")</f>
        <v>Нет</v>
      </c>
      <c r="AI29" s="118" t="str">
        <f>IF(Таблица8[[#This Row],[Сумма ПБ за УЧ]]&gt;=9,"Да","Нет")</f>
        <v>Нет</v>
      </c>
      <c r="AJ29" s="118" t="str">
        <f>IF(Таблица8[[#This Row],[Сумма ПБ за УЧ]]&gt;=9,"Да","Нет")</f>
        <v>Нет</v>
      </c>
      <c r="AK29" s="192"/>
    </row>
    <row r="30" spans="1:37" x14ac:dyDescent="0.25">
      <c r="A30" s="109"/>
      <c r="B30" s="130"/>
      <c r="C30" s="112"/>
      <c r="D30" s="112"/>
      <c r="E30" s="112"/>
      <c r="F30" s="112"/>
      <c r="G30" s="116"/>
      <c r="H30" s="113"/>
      <c r="I30" s="115"/>
      <c r="J30" s="113"/>
      <c r="K30" s="128"/>
      <c r="L30" s="115"/>
      <c r="M30" s="113"/>
      <c r="N30" s="128"/>
      <c r="O30" s="128"/>
      <c r="P30" s="115"/>
      <c r="Q30" s="153"/>
      <c r="R30" s="154"/>
      <c r="S30" s="154"/>
      <c r="T30" s="154"/>
      <c r="U30" s="154"/>
      <c r="V30" s="154"/>
      <c r="W30" s="154"/>
      <c r="X30" s="154"/>
      <c r="Y30" s="154"/>
      <c r="Z30" s="155"/>
      <c r="AA30" s="158"/>
      <c r="AB30" s="158"/>
      <c r="AC30" s="157"/>
      <c r="AD30" s="119">
        <f>SUM(Таблица8[[#This Row],[Д1]:[П4]])</f>
        <v>0</v>
      </c>
      <c r="AE30" s="119">
        <f>SUM(Таблица8[[#This Row],[З5]:[Р4]])</f>
        <v>0</v>
      </c>
      <c r="AF30" s="119">
        <f>SUM(Таблица8[[#This Row],[Сумма ПБ за УЧ]:[Сумма ПБ за ПЧ]])</f>
        <v>0</v>
      </c>
      <c r="AG30" s="120">
        <f>Таблица8[[#This Row],[Общее количество  ПБ]]/22</f>
        <v>0</v>
      </c>
      <c r="AH30" s="118" t="str">
        <f>IF(Таблица8[[#This Row],[Сумма ПБ за УЧ]]&gt;=9,"Да","Нет")</f>
        <v>Нет</v>
      </c>
      <c r="AI30" s="118" t="str">
        <f>IF(Таблица8[[#This Row],[Сумма ПБ за УЧ]]&gt;=9,"Да","Нет")</f>
        <v>Нет</v>
      </c>
      <c r="AJ30" s="118" t="str">
        <f>IF(Таблица8[[#This Row],[Сумма ПБ за УЧ]]&gt;=9,"Да","Нет")</f>
        <v>Нет</v>
      </c>
      <c r="AK30" s="192"/>
    </row>
    <row r="31" spans="1:37" x14ac:dyDescent="0.25">
      <c r="A31" s="109"/>
      <c r="B31" s="130"/>
      <c r="C31" s="112"/>
      <c r="D31" s="112"/>
      <c r="E31" s="112"/>
      <c r="F31" s="112"/>
      <c r="G31" s="116"/>
      <c r="H31" s="113"/>
      <c r="I31" s="115"/>
      <c r="J31" s="113"/>
      <c r="K31" s="128"/>
      <c r="L31" s="115"/>
      <c r="M31" s="113"/>
      <c r="N31" s="128"/>
      <c r="O31" s="128"/>
      <c r="P31" s="115"/>
      <c r="Q31" s="153"/>
      <c r="R31" s="154"/>
      <c r="S31" s="154"/>
      <c r="T31" s="154"/>
      <c r="U31" s="154"/>
      <c r="V31" s="154"/>
      <c r="W31" s="154"/>
      <c r="X31" s="154"/>
      <c r="Y31" s="154"/>
      <c r="Z31" s="155"/>
      <c r="AA31" s="158"/>
      <c r="AB31" s="158"/>
      <c r="AC31" s="157"/>
      <c r="AD31" s="119">
        <f>SUM(Таблица8[[#This Row],[Д1]:[П4]])</f>
        <v>0</v>
      </c>
      <c r="AE31" s="119">
        <f>SUM(Таблица8[[#This Row],[З5]:[Р4]])</f>
        <v>0</v>
      </c>
      <c r="AF31" s="119">
        <f>SUM(Таблица8[[#This Row],[Сумма ПБ за УЧ]:[Сумма ПБ за ПЧ]])</f>
        <v>0</v>
      </c>
      <c r="AG31" s="120">
        <f>Таблица8[[#This Row],[Общее количество  ПБ]]/22</f>
        <v>0</v>
      </c>
      <c r="AH31" s="118" t="str">
        <f>IF(Таблица8[[#This Row],[Сумма ПБ за УЧ]]&gt;=9,"Да","Нет")</f>
        <v>Нет</v>
      </c>
      <c r="AI31" s="118" t="str">
        <f>IF(Таблица8[[#This Row],[Сумма ПБ за УЧ]]&gt;=9,"Да","Нет")</f>
        <v>Нет</v>
      </c>
      <c r="AJ31" s="118" t="str">
        <f>IF(Таблица8[[#This Row],[Сумма ПБ за УЧ]]&gt;=9,"Да","Нет")</f>
        <v>Нет</v>
      </c>
      <c r="AK31" s="192"/>
    </row>
    <row r="32" spans="1:37" x14ac:dyDescent="0.25">
      <c r="A32" s="109"/>
      <c r="B32" s="130"/>
      <c r="C32" s="112"/>
      <c r="D32" s="112"/>
      <c r="E32" s="112"/>
      <c r="F32" s="112"/>
      <c r="G32" s="116"/>
      <c r="H32" s="113"/>
      <c r="I32" s="115"/>
      <c r="J32" s="113"/>
      <c r="K32" s="128"/>
      <c r="L32" s="115"/>
      <c r="M32" s="113"/>
      <c r="N32" s="128"/>
      <c r="O32" s="128"/>
      <c r="P32" s="115"/>
      <c r="Q32" s="153"/>
      <c r="R32" s="154"/>
      <c r="S32" s="154"/>
      <c r="T32" s="154"/>
      <c r="U32" s="154"/>
      <c r="V32" s="154"/>
      <c r="W32" s="154"/>
      <c r="X32" s="154"/>
      <c r="Y32" s="154"/>
      <c r="Z32" s="155"/>
      <c r="AA32" s="158"/>
      <c r="AB32" s="158"/>
      <c r="AC32" s="157"/>
      <c r="AD32" s="119">
        <f>SUM(Таблица8[[#This Row],[Д1]:[П4]])</f>
        <v>0</v>
      </c>
      <c r="AE32" s="119">
        <f>SUM(Таблица8[[#This Row],[З5]:[Р4]])</f>
        <v>0</v>
      </c>
      <c r="AF32" s="119">
        <f>SUM(Таблица8[[#This Row],[Сумма ПБ за УЧ]:[Сумма ПБ за ПЧ]])</f>
        <v>0</v>
      </c>
      <c r="AG32" s="120">
        <f>Таблица8[[#This Row],[Общее количество  ПБ]]/22</f>
        <v>0</v>
      </c>
      <c r="AH32" s="118" t="str">
        <f>IF(Таблица8[[#This Row],[Сумма ПБ за УЧ]]&gt;=9,"Да","Нет")</f>
        <v>Нет</v>
      </c>
      <c r="AI32" s="118" t="str">
        <f>IF(Таблица8[[#This Row],[Сумма ПБ за УЧ]]&gt;=9,"Да","Нет")</f>
        <v>Нет</v>
      </c>
      <c r="AJ32" s="118" t="str">
        <f>IF(Таблица8[[#This Row],[Сумма ПБ за УЧ]]&gt;=9,"Да","Нет")</f>
        <v>Нет</v>
      </c>
      <c r="AK32" s="192"/>
    </row>
    <row r="33" spans="1:37" x14ac:dyDescent="0.25">
      <c r="A33" s="109"/>
      <c r="B33" s="130"/>
      <c r="C33" s="112"/>
      <c r="D33" s="112"/>
      <c r="E33" s="112"/>
      <c r="F33" s="112"/>
      <c r="G33" s="116"/>
      <c r="H33" s="113"/>
      <c r="I33" s="115"/>
      <c r="J33" s="113"/>
      <c r="K33" s="128"/>
      <c r="L33" s="115"/>
      <c r="M33" s="113"/>
      <c r="N33" s="128"/>
      <c r="O33" s="128"/>
      <c r="P33" s="115"/>
      <c r="Q33" s="153"/>
      <c r="R33" s="154"/>
      <c r="S33" s="154"/>
      <c r="T33" s="154"/>
      <c r="U33" s="154"/>
      <c r="V33" s="154"/>
      <c r="W33" s="154"/>
      <c r="X33" s="154"/>
      <c r="Y33" s="154"/>
      <c r="Z33" s="155"/>
      <c r="AA33" s="158"/>
      <c r="AB33" s="158"/>
      <c r="AC33" s="157"/>
      <c r="AD33" s="119">
        <f>SUM(Таблица8[[#This Row],[Д1]:[П4]])</f>
        <v>0</v>
      </c>
      <c r="AE33" s="119">
        <f>SUM(Таблица8[[#This Row],[З5]:[Р4]])</f>
        <v>0</v>
      </c>
      <c r="AF33" s="119">
        <f>SUM(Таблица8[[#This Row],[Сумма ПБ за УЧ]:[Сумма ПБ за ПЧ]])</f>
        <v>0</v>
      </c>
      <c r="AG33" s="120">
        <f>Таблица8[[#This Row],[Общее количество  ПБ]]/22</f>
        <v>0</v>
      </c>
      <c r="AH33" s="118" t="str">
        <f>IF(Таблица8[[#This Row],[Сумма ПБ за УЧ]]&gt;=9,"Да","Нет")</f>
        <v>Нет</v>
      </c>
      <c r="AI33" s="118" t="str">
        <f>IF(Таблица8[[#This Row],[Сумма ПБ за УЧ]]&gt;=9,"Да","Нет")</f>
        <v>Нет</v>
      </c>
      <c r="AJ33" s="118" t="str">
        <f>IF(Таблица8[[#This Row],[Сумма ПБ за УЧ]]&gt;=9,"Да","Нет")</f>
        <v>Нет</v>
      </c>
      <c r="AK33" s="192"/>
    </row>
    <row r="34" spans="1:37" x14ac:dyDescent="0.25">
      <c r="A34" s="109"/>
      <c r="B34" s="130"/>
      <c r="C34" s="112"/>
      <c r="D34" s="112"/>
      <c r="E34" s="112"/>
      <c r="F34" s="112"/>
      <c r="G34" s="116"/>
      <c r="H34" s="113"/>
      <c r="I34" s="115"/>
      <c r="J34" s="113"/>
      <c r="K34" s="128"/>
      <c r="L34" s="115"/>
      <c r="M34" s="113"/>
      <c r="N34" s="128"/>
      <c r="O34" s="128"/>
      <c r="P34" s="115"/>
      <c r="Q34" s="153"/>
      <c r="R34" s="154"/>
      <c r="S34" s="154"/>
      <c r="T34" s="154"/>
      <c r="U34" s="154"/>
      <c r="V34" s="154"/>
      <c r="W34" s="154"/>
      <c r="X34" s="154"/>
      <c r="Y34" s="154"/>
      <c r="Z34" s="155"/>
      <c r="AA34" s="158"/>
      <c r="AB34" s="158"/>
      <c r="AC34" s="157"/>
      <c r="AD34" s="119">
        <f>SUM(Таблица8[[#This Row],[Д1]:[П4]])</f>
        <v>0</v>
      </c>
      <c r="AE34" s="119">
        <f>SUM(Таблица8[[#This Row],[З5]:[Р4]])</f>
        <v>0</v>
      </c>
      <c r="AF34" s="119">
        <f>SUM(Таблица8[[#This Row],[Сумма ПБ за УЧ]:[Сумма ПБ за ПЧ]])</f>
        <v>0</v>
      </c>
      <c r="AG34" s="120">
        <f>Таблица8[[#This Row],[Общее количество  ПБ]]/22</f>
        <v>0</v>
      </c>
      <c r="AH34" s="118" t="str">
        <f>IF(Таблица8[[#This Row],[Сумма ПБ за УЧ]]&gt;=9,"Да","Нет")</f>
        <v>Нет</v>
      </c>
      <c r="AI34" s="118" t="str">
        <f>IF(Таблица8[[#This Row],[Сумма ПБ за УЧ]]&gt;=9,"Да","Нет")</f>
        <v>Нет</v>
      </c>
      <c r="AJ34" s="118" t="str">
        <f>IF(Таблица8[[#This Row],[Сумма ПБ за УЧ]]&gt;=9,"Да","Нет")</f>
        <v>Нет</v>
      </c>
      <c r="AK34" s="192"/>
    </row>
    <row r="35" spans="1:37" x14ac:dyDescent="0.25">
      <c r="A35" s="109"/>
      <c r="B35" s="130"/>
      <c r="C35" s="112"/>
      <c r="D35" s="112"/>
      <c r="E35" s="112"/>
      <c r="F35" s="112"/>
      <c r="G35" s="116"/>
      <c r="H35" s="113"/>
      <c r="I35" s="115"/>
      <c r="J35" s="113"/>
      <c r="K35" s="128"/>
      <c r="L35" s="115"/>
      <c r="M35" s="113"/>
      <c r="N35" s="128"/>
      <c r="O35" s="128"/>
      <c r="P35" s="115"/>
      <c r="Q35" s="153"/>
      <c r="R35" s="154"/>
      <c r="S35" s="154"/>
      <c r="T35" s="154"/>
      <c r="U35" s="154"/>
      <c r="V35" s="154"/>
      <c r="W35" s="154"/>
      <c r="X35" s="154"/>
      <c r="Y35" s="154"/>
      <c r="Z35" s="155"/>
      <c r="AA35" s="158"/>
      <c r="AB35" s="158"/>
      <c r="AC35" s="157"/>
      <c r="AD35" s="119">
        <f>SUM(Таблица8[[#This Row],[Д1]:[П4]])</f>
        <v>0</v>
      </c>
      <c r="AE35" s="119">
        <f>SUM(Таблица8[[#This Row],[З5]:[Р4]])</f>
        <v>0</v>
      </c>
      <c r="AF35" s="119">
        <f>SUM(Таблица8[[#This Row],[Сумма ПБ за УЧ]:[Сумма ПБ за ПЧ]])</f>
        <v>0</v>
      </c>
      <c r="AG35" s="120">
        <f>Таблица8[[#This Row],[Общее количество  ПБ]]/22</f>
        <v>0</v>
      </c>
      <c r="AH35" s="118" t="str">
        <f>IF(Таблица8[[#This Row],[Сумма ПБ за УЧ]]&gt;=9,"Да","Нет")</f>
        <v>Нет</v>
      </c>
      <c r="AI35" s="118" t="str">
        <f>IF(Таблица8[[#This Row],[Сумма ПБ за УЧ]]&gt;=9,"Да","Нет")</f>
        <v>Нет</v>
      </c>
      <c r="AJ35" s="118" t="str">
        <f>IF(Таблица8[[#This Row],[Сумма ПБ за УЧ]]&gt;=9,"Да","Нет")</f>
        <v>Нет</v>
      </c>
      <c r="AK35" s="192"/>
    </row>
    <row r="36" spans="1:37" x14ac:dyDescent="0.25">
      <c r="A36" s="109"/>
      <c r="B36" s="130"/>
      <c r="C36" s="112"/>
      <c r="D36" s="112"/>
      <c r="E36" s="112"/>
      <c r="F36" s="112"/>
      <c r="G36" s="116"/>
      <c r="H36" s="113"/>
      <c r="I36" s="115"/>
      <c r="J36" s="113"/>
      <c r="K36" s="128"/>
      <c r="L36" s="115"/>
      <c r="M36" s="113"/>
      <c r="N36" s="128"/>
      <c r="O36" s="128"/>
      <c r="P36" s="115"/>
      <c r="Q36" s="153"/>
      <c r="R36" s="154"/>
      <c r="S36" s="154"/>
      <c r="T36" s="154"/>
      <c r="U36" s="154"/>
      <c r="V36" s="154"/>
      <c r="W36" s="154"/>
      <c r="X36" s="154"/>
      <c r="Y36" s="154"/>
      <c r="Z36" s="155"/>
      <c r="AA36" s="158"/>
      <c r="AB36" s="158"/>
      <c r="AC36" s="157"/>
      <c r="AD36" s="119">
        <f>SUM(Таблица8[[#This Row],[Д1]:[П4]])</f>
        <v>0</v>
      </c>
      <c r="AE36" s="119">
        <f>SUM(Таблица8[[#This Row],[З5]:[Р4]])</f>
        <v>0</v>
      </c>
      <c r="AF36" s="119">
        <f>SUM(Таблица8[[#This Row],[Сумма ПБ за УЧ]:[Сумма ПБ за ПЧ]])</f>
        <v>0</v>
      </c>
      <c r="AG36" s="120">
        <f>Таблица8[[#This Row],[Общее количество  ПБ]]/22</f>
        <v>0</v>
      </c>
      <c r="AH36" s="118" t="str">
        <f>IF(Таблица8[[#This Row],[Сумма ПБ за УЧ]]&gt;=9,"Да","Нет")</f>
        <v>Нет</v>
      </c>
      <c r="AI36" s="118" t="str">
        <f>IF(Таблица8[[#This Row],[Сумма ПБ за УЧ]]&gt;=9,"Да","Нет")</f>
        <v>Нет</v>
      </c>
      <c r="AJ36" s="118" t="str">
        <f>IF(Таблица8[[#This Row],[Сумма ПБ за УЧ]]&gt;=9,"Да","Нет")</f>
        <v>Нет</v>
      </c>
      <c r="AK36" s="192"/>
    </row>
    <row r="37" spans="1:37" x14ac:dyDescent="0.25">
      <c r="A37" s="109"/>
      <c r="B37" s="130"/>
      <c r="C37" s="112"/>
      <c r="D37" s="112"/>
      <c r="E37" s="112"/>
      <c r="F37" s="112"/>
      <c r="G37" s="116"/>
      <c r="H37" s="113"/>
      <c r="I37" s="115"/>
      <c r="J37" s="113"/>
      <c r="K37" s="128"/>
      <c r="L37" s="115"/>
      <c r="M37" s="113"/>
      <c r="N37" s="128"/>
      <c r="O37" s="128"/>
      <c r="P37" s="115"/>
      <c r="Q37" s="153"/>
      <c r="R37" s="154"/>
      <c r="S37" s="154"/>
      <c r="T37" s="154"/>
      <c r="U37" s="154"/>
      <c r="V37" s="154"/>
      <c r="W37" s="154"/>
      <c r="X37" s="154"/>
      <c r="Y37" s="154"/>
      <c r="Z37" s="155"/>
      <c r="AA37" s="158"/>
      <c r="AB37" s="158"/>
      <c r="AC37" s="157"/>
      <c r="AD37" s="119">
        <f>SUM(Таблица8[[#This Row],[Д1]:[П4]])</f>
        <v>0</v>
      </c>
      <c r="AE37" s="119">
        <f>SUM(Таблица8[[#This Row],[З5]:[Р4]])</f>
        <v>0</v>
      </c>
      <c r="AF37" s="119">
        <f>SUM(Таблица8[[#This Row],[Сумма ПБ за УЧ]:[Сумма ПБ за ПЧ]])</f>
        <v>0</v>
      </c>
      <c r="AG37" s="120">
        <f>Таблица8[[#This Row],[Общее количество  ПБ]]/22</f>
        <v>0</v>
      </c>
      <c r="AH37" s="118" t="str">
        <f>IF(Таблица8[[#This Row],[Сумма ПБ за УЧ]]&gt;=9,"Да","Нет")</f>
        <v>Нет</v>
      </c>
      <c r="AI37" s="118" t="str">
        <f>IF(Таблица8[[#This Row],[Сумма ПБ за УЧ]]&gt;=9,"Да","Нет")</f>
        <v>Нет</v>
      </c>
      <c r="AJ37" s="118" t="str">
        <f>IF(Таблица8[[#This Row],[Сумма ПБ за УЧ]]&gt;=9,"Да","Нет")</f>
        <v>Нет</v>
      </c>
      <c r="AK37" s="192"/>
    </row>
    <row r="38" spans="1:37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</row>
    <row r="39" spans="1:37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37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</row>
    <row r="41" spans="1:37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37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</row>
    <row r="43" spans="1:37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</row>
    <row r="44" spans="1:37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37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</row>
    <row r="46" spans="1:37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37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</row>
    <row r="48" spans="1:37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</row>
    <row r="49" spans="1:29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</row>
    <row r="50" spans="1:29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</row>
    <row r="51" spans="1:29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</row>
    <row r="52" spans="1:29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</row>
    <row r="53" spans="1:29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</row>
    <row r="54" spans="1:29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</row>
    <row r="55" spans="1:29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</row>
    <row r="56" spans="1:29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</row>
    <row r="57" spans="1:29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</row>
  </sheetData>
  <sheetProtection algorithmName="SHA-512" hashValue="iO7Ns7XlM6ZnHSZm28qDlwNj18pBMRfXsxs7Mrto7VKzfmW0jkLRVl5kcopb+MGfGDbK+F3Pa9XkS95lic6nCw==" saltValue="fvQEhKnj0Y3FbdfQiDKMmQ==" spinCount="100000" sheet="1" objects="1" scenarios="1"/>
  <mergeCells count="9">
    <mergeCell ref="AK22:AK37"/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I5:AI21" formula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K77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9" width="6.7109375" style="4" customWidth="1"/>
    <col min="30" max="31" width="10.7109375" style="3" customWidth="1"/>
    <col min="32" max="33" width="12.42578125" style="3" customWidth="1"/>
    <col min="34" max="36" width="14.85546875" style="3" customWidth="1"/>
    <col min="37" max="37" width="29.5703125" style="8" bestFit="1" customWidth="1"/>
    <col min="38" max="16384" width="9.140625" style="8"/>
  </cols>
  <sheetData>
    <row r="1" spans="1:36" ht="18.75" thickBot="1" x14ac:dyDescent="0.3">
      <c r="A1" s="66"/>
      <c r="B1" s="9"/>
    </row>
    <row r="2" spans="1:36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5"/>
      <c r="AD2" s="184" t="s">
        <v>11</v>
      </c>
      <c r="AE2" s="188"/>
      <c r="AF2" s="188"/>
      <c r="AG2" s="188"/>
      <c r="AH2" s="188"/>
      <c r="AI2" s="188"/>
      <c r="AJ2" s="185"/>
    </row>
    <row r="3" spans="1:36" s="14" customFormat="1" ht="44.25" customHeight="1" thickBot="1" x14ac:dyDescent="0.25">
      <c r="A3" s="198"/>
      <c r="B3" s="199"/>
      <c r="C3" s="199"/>
      <c r="D3" s="199"/>
      <c r="E3" s="200"/>
      <c r="F3" s="29"/>
      <c r="G3" s="18" t="s">
        <v>6</v>
      </c>
      <c r="H3" s="201" t="s">
        <v>7</v>
      </c>
      <c r="I3" s="201"/>
      <c r="J3" s="203" t="s">
        <v>8</v>
      </c>
      <c r="K3" s="203"/>
      <c r="L3" s="204"/>
      <c r="M3" s="202" t="s">
        <v>9</v>
      </c>
      <c r="N3" s="203"/>
      <c r="O3" s="203"/>
      <c r="P3" s="204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202" t="s">
        <v>74</v>
      </c>
      <c r="AA3" s="203"/>
      <c r="AB3" s="203"/>
      <c r="AC3" s="204"/>
      <c r="AD3" s="198"/>
      <c r="AE3" s="199"/>
      <c r="AF3" s="199"/>
      <c r="AG3" s="199"/>
      <c r="AH3" s="199"/>
      <c r="AI3" s="199"/>
      <c r="AJ3" s="200"/>
    </row>
    <row r="4" spans="1:36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5" t="s">
        <v>21</v>
      </c>
      <c r="H4" s="15" t="s">
        <v>23</v>
      </c>
      <c r="I4" s="11" t="s">
        <v>24</v>
      </c>
      <c r="J4" s="15" t="s">
        <v>34</v>
      </c>
      <c r="K4" s="16" t="s">
        <v>35</v>
      </c>
      <c r="L4" s="11" t="s">
        <v>36</v>
      </c>
      <c r="M4" s="15" t="s">
        <v>37</v>
      </c>
      <c r="N4" s="16" t="s">
        <v>38</v>
      </c>
      <c r="O4" s="16" t="s">
        <v>65</v>
      </c>
      <c r="P4" s="11" t="s">
        <v>80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15" t="s">
        <v>78</v>
      </c>
      <c r="AA4" s="16" t="s">
        <v>79</v>
      </c>
      <c r="AB4" s="16" t="s">
        <v>88</v>
      </c>
      <c r="AC4" s="11" t="s">
        <v>89</v>
      </c>
      <c r="AD4" s="26" t="s">
        <v>69</v>
      </c>
      <c r="AE4" s="26" t="s">
        <v>70</v>
      </c>
      <c r="AF4" s="26" t="s">
        <v>62</v>
      </c>
      <c r="AG4" s="26" t="s">
        <v>68</v>
      </c>
      <c r="AH4" s="26" t="s">
        <v>84</v>
      </c>
      <c r="AI4" s="26" t="s">
        <v>85</v>
      </c>
      <c r="AJ4" s="27" t="s">
        <v>10</v>
      </c>
    </row>
    <row r="5" spans="1:36" x14ac:dyDescent="0.25">
      <c r="A5" s="84">
        <v>1</v>
      </c>
      <c r="B5" s="100"/>
      <c r="C5" s="87"/>
      <c r="D5" s="87"/>
      <c r="E5" s="87"/>
      <c r="F5" s="87"/>
      <c r="G5" s="98"/>
      <c r="H5" s="88"/>
      <c r="I5" s="89"/>
      <c r="J5" s="88"/>
      <c r="K5" s="90"/>
      <c r="L5" s="89"/>
      <c r="M5" s="88"/>
      <c r="N5" s="90"/>
      <c r="O5" s="90"/>
      <c r="P5" s="89"/>
      <c r="Q5" s="87"/>
      <c r="R5" s="98"/>
      <c r="S5" s="98"/>
      <c r="T5" s="98"/>
      <c r="U5" s="98"/>
      <c r="V5" s="98"/>
      <c r="W5" s="98"/>
      <c r="X5" s="98"/>
      <c r="Y5" s="98"/>
      <c r="Z5" s="88"/>
      <c r="AA5" s="90"/>
      <c r="AB5" s="90"/>
      <c r="AC5" s="89"/>
      <c r="AD5" s="30">
        <f>SUM(Таблица9[[#This Row],[Д1]:[П4]])</f>
        <v>0</v>
      </c>
      <c r="AE5" s="30">
        <f>SUM(Таблица9[[#This Row],[З5]:[Р4]])</f>
        <v>0</v>
      </c>
      <c r="AF5" s="30">
        <f>SUM(Таблица9[[#This Row],[Сумма ПБ за УЧ]:[Сумма ПБ за ПЧ]])</f>
        <v>0</v>
      </c>
      <c r="AG5" s="31">
        <f>Таблица9[[#This Row],[Общее количество  ПБ]]/22</f>
        <v>0</v>
      </c>
      <c r="AH5" s="28" t="str">
        <f>IF(Таблица9[[#This Row],[Общее количество  ПБ]]&gt;=20,"Да","Нет")</f>
        <v>Нет</v>
      </c>
      <c r="AI5" s="28" t="str">
        <f>IF(Таблица9[[#This Row],[Сумма ПБ за УЧ]]&gt;=9,"Да","Нет")</f>
        <v>Нет</v>
      </c>
      <c r="AJ5" s="28" t="str">
        <f>IF(Таблица9[[#This Row],[Общее количество  ПБ]]&gt;=20,"Да","Нет")</f>
        <v>Нет</v>
      </c>
    </row>
    <row r="6" spans="1:36" x14ac:dyDescent="0.25">
      <c r="A6" s="84"/>
      <c r="B6" s="100"/>
      <c r="C6" s="87"/>
      <c r="D6" s="87"/>
      <c r="E6" s="87"/>
      <c r="F6" s="87"/>
      <c r="G6" s="98"/>
      <c r="H6" s="88"/>
      <c r="I6" s="89"/>
      <c r="J6" s="88"/>
      <c r="K6" s="90"/>
      <c r="L6" s="89"/>
      <c r="M6" s="88"/>
      <c r="N6" s="90"/>
      <c r="O6" s="90"/>
      <c r="P6" s="89"/>
      <c r="Q6" s="87"/>
      <c r="R6" s="98"/>
      <c r="S6" s="98"/>
      <c r="T6" s="98"/>
      <c r="U6" s="98"/>
      <c r="V6" s="98"/>
      <c r="W6" s="98"/>
      <c r="X6" s="98"/>
      <c r="Y6" s="98"/>
      <c r="Z6" s="88"/>
      <c r="AA6" s="90"/>
      <c r="AB6" s="90"/>
      <c r="AC6" s="89"/>
      <c r="AD6" s="30">
        <f>SUM(Таблица9[[#This Row],[Д1]:[П4]])</f>
        <v>0</v>
      </c>
      <c r="AE6" s="30">
        <f>SUM(Таблица9[[#This Row],[З5]:[Р4]])</f>
        <v>0</v>
      </c>
      <c r="AF6" s="30">
        <f>SUM(Таблица9[[#This Row],[Сумма ПБ за УЧ]:[Сумма ПБ за ПЧ]])</f>
        <v>0</v>
      </c>
      <c r="AG6" s="31">
        <f>Таблица9[[#This Row],[Общее количество  ПБ]]/22</f>
        <v>0</v>
      </c>
      <c r="AH6" s="28" t="str">
        <f>IF(Таблица9[[#This Row],[Общее количество  ПБ]]&gt;=20,"Да","Нет")</f>
        <v>Нет</v>
      </c>
      <c r="AI6" s="28" t="str">
        <f>IF(Таблица9[[#This Row],[Сумма ПБ за УЧ]]&gt;=9,"Да","Нет")</f>
        <v>Нет</v>
      </c>
      <c r="AJ6" s="28" t="str">
        <f>IF(Таблица9[[#This Row],[Общее количество  ПБ]]&gt;=20,"Да","Нет")</f>
        <v>Нет</v>
      </c>
    </row>
    <row r="7" spans="1:36" x14ac:dyDescent="0.25">
      <c r="A7" s="84"/>
      <c r="B7" s="100"/>
      <c r="C7" s="87"/>
      <c r="D7" s="87"/>
      <c r="E7" s="87"/>
      <c r="F7" s="87"/>
      <c r="G7" s="98"/>
      <c r="H7" s="88"/>
      <c r="I7" s="89"/>
      <c r="J7" s="88"/>
      <c r="K7" s="90"/>
      <c r="L7" s="89"/>
      <c r="M7" s="88"/>
      <c r="N7" s="90"/>
      <c r="O7" s="90"/>
      <c r="P7" s="89"/>
      <c r="Q7" s="87"/>
      <c r="R7" s="98"/>
      <c r="S7" s="98"/>
      <c r="T7" s="98"/>
      <c r="U7" s="98"/>
      <c r="V7" s="98"/>
      <c r="W7" s="98"/>
      <c r="X7" s="98"/>
      <c r="Y7" s="98"/>
      <c r="Z7" s="88"/>
      <c r="AA7" s="90"/>
      <c r="AB7" s="90"/>
      <c r="AC7" s="89"/>
      <c r="AD7" s="30">
        <f>SUM(Таблица9[[#This Row],[Д1]:[П4]])</f>
        <v>0</v>
      </c>
      <c r="AE7" s="30">
        <f>SUM(Таблица9[[#This Row],[З5]:[Р4]])</f>
        <v>0</v>
      </c>
      <c r="AF7" s="30">
        <f>SUM(Таблица9[[#This Row],[Сумма ПБ за УЧ]:[Сумма ПБ за ПЧ]])</f>
        <v>0</v>
      </c>
      <c r="AG7" s="31">
        <f>Таблица9[[#This Row],[Общее количество  ПБ]]/22</f>
        <v>0</v>
      </c>
      <c r="AH7" s="28" t="str">
        <f>IF(Таблица9[[#This Row],[Общее количество  ПБ]]&gt;=20,"Да","Нет")</f>
        <v>Нет</v>
      </c>
      <c r="AI7" s="28" t="str">
        <f>IF(Таблица9[[#This Row],[Сумма ПБ за УЧ]]&gt;=9,"Да","Нет")</f>
        <v>Нет</v>
      </c>
      <c r="AJ7" s="28" t="str">
        <f>IF(Таблица9[[#This Row],[Общее количество  ПБ]]&gt;=20,"Да","Нет")</f>
        <v>Нет</v>
      </c>
    </row>
    <row r="8" spans="1:36" x14ac:dyDescent="0.25">
      <c r="A8" s="84"/>
      <c r="B8" s="100"/>
      <c r="C8" s="87"/>
      <c r="D8" s="87"/>
      <c r="E8" s="87"/>
      <c r="F8" s="87"/>
      <c r="G8" s="98"/>
      <c r="H8" s="88"/>
      <c r="I8" s="89"/>
      <c r="J8" s="88"/>
      <c r="K8" s="90"/>
      <c r="L8" s="89"/>
      <c r="M8" s="88"/>
      <c r="N8" s="90"/>
      <c r="O8" s="90"/>
      <c r="P8" s="89"/>
      <c r="Q8" s="87"/>
      <c r="R8" s="98"/>
      <c r="S8" s="98"/>
      <c r="T8" s="98"/>
      <c r="U8" s="98"/>
      <c r="V8" s="98"/>
      <c r="W8" s="98"/>
      <c r="X8" s="98"/>
      <c r="Y8" s="98"/>
      <c r="Z8" s="88"/>
      <c r="AA8" s="90"/>
      <c r="AB8" s="90"/>
      <c r="AC8" s="89"/>
      <c r="AD8" s="30">
        <f>SUM(Таблица9[[#This Row],[Д1]:[П4]])</f>
        <v>0</v>
      </c>
      <c r="AE8" s="30">
        <f>SUM(Таблица9[[#This Row],[З5]:[Р4]])</f>
        <v>0</v>
      </c>
      <c r="AF8" s="30">
        <f>SUM(Таблица9[[#This Row],[Сумма ПБ за УЧ]:[Сумма ПБ за ПЧ]])</f>
        <v>0</v>
      </c>
      <c r="AG8" s="31">
        <f>Таблица9[[#This Row],[Общее количество  ПБ]]/22</f>
        <v>0</v>
      </c>
      <c r="AH8" s="28" t="str">
        <f>IF(Таблица9[[#This Row],[Общее количество  ПБ]]&gt;=20,"Да","Нет")</f>
        <v>Нет</v>
      </c>
      <c r="AI8" s="28" t="str">
        <f>IF(Таблица9[[#This Row],[Сумма ПБ за УЧ]]&gt;=9,"Да","Нет")</f>
        <v>Нет</v>
      </c>
      <c r="AJ8" s="28" t="str">
        <f>IF(Таблица9[[#This Row],[Общее количество  ПБ]]&gt;=20,"Да","Нет")</f>
        <v>Нет</v>
      </c>
    </row>
    <row r="9" spans="1:36" x14ac:dyDescent="0.25">
      <c r="A9" s="84"/>
      <c r="B9" s="100"/>
      <c r="C9" s="87"/>
      <c r="D9" s="87"/>
      <c r="E9" s="87"/>
      <c r="F9" s="87"/>
      <c r="G9" s="98"/>
      <c r="H9" s="88"/>
      <c r="I9" s="89"/>
      <c r="J9" s="88"/>
      <c r="K9" s="90"/>
      <c r="L9" s="89"/>
      <c r="M9" s="88"/>
      <c r="N9" s="90"/>
      <c r="O9" s="90"/>
      <c r="P9" s="89"/>
      <c r="Q9" s="87"/>
      <c r="R9" s="98"/>
      <c r="S9" s="98"/>
      <c r="T9" s="98"/>
      <c r="U9" s="98"/>
      <c r="V9" s="98"/>
      <c r="W9" s="98"/>
      <c r="X9" s="98"/>
      <c r="Y9" s="98"/>
      <c r="Z9" s="88"/>
      <c r="AA9" s="90"/>
      <c r="AB9" s="90"/>
      <c r="AC9" s="89"/>
      <c r="AD9" s="30">
        <f>SUM(Таблица9[[#This Row],[Д1]:[П4]])</f>
        <v>0</v>
      </c>
      <c r="AE9" s="30">
        <f>SUM(Таблица9[[#This Row],[З5]:[Р4]])</f>
        <v>0</v>
      </c>
      <c r="AF9" s="30">
        <f>SUM(Таблица9[[#This Row],[Сумма ПБ за УЧ]:[Сумма ПБ за ПЧ]])</f>
        <v>0</v>
      </c>
      <c r="AG9" s="31">
        <f>Таблица9[[#This Row],[Общее количество  ПБ]]/22</f>
        <v>0</v>
      </c>
      <c r="AH9" s="28" t="str">
        <f>IF(Таблица9[[#This Row],[Общее количество  ПБ]]&gt;=20,"Да","Нет")</f>
        <v>Нет</v>
      </c>
      <c r="AI9" s="28" t="str">
        <f>IF(Таблица9[[#This Row],[Сумма ПБ за УЧ]]&gt;=9,"Да","Нет")</f>
        <v>Нет</v>
      </c>
      <c r="AJ9" s="28" t="str">
        <f>IF(Таблица9[[#This Row],[Общее количество  ПБ]]&gt;=20,"Да","Нет")</f>
        <v>Нет</v>
      </c>
    </row>
    <row r="10" spans="1:36" x14ac:dyDescent="0.25">
      <c r="A10" s="84"/>
      <c r="B10" s="100"/>
      <c r="C10" s="87"/>
      <c r="D10" s="87"/>
      <c r="E10" s="87"/>
      <c r="F10" s="87"/>
      <c r="G10" s="98"/>
      <c r="H10" s="88"/>
      <c r="I10" s="89"/>
      <c r="J10" s="88"/>
      <c r="K10" s="90"/>
      <c r="L10" s="89"/>
      <c r="M10" s="88"/>
      <c r="N10" s="90"/>
      <c r="O10" s="90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88"/>
      <c r="AA10" s="90"/>
      <c r="AB10" s="90"/>
      <c r="AC10" s="89"/>
      <c r="AD10" s="30">
        <f>SUM(Таблица9[[#This Row],[Д1]:[П4]])</f>
        <v>0</v>
      </c>
      <c r="AE10" s="30">
        <f>SUM(Таблица9[[#This Row],[З5]:[Р4]])</f>
        <v>0</v>
      </c>
      <c r="AF10" s="30">
        <f>SUM(Таблица9[[#This Row],[Сумма ПБ за УЧ]:[Сумма ПБ за ПЧ]])</f>
        <v>0</v>
      </c>
      <c r="AG10" s="31">
        <f>Таблица9[[#This Row],[Общее количество  ПБ]]/22</f>
        <v>0</v>
      </c>
      <c r="AH10" s="28" t="str">
        <f>IF(Таблица9[[#This Row],[Общее количество  ПБ]]&gt;=20,"Да","Нет")</f>
        <v>Нет</v>
      </c>
      <c r="AI10" s="28" t="str">
        <f>IF(Таблица9[[#This Row],[Сумма ПБ за УЧ]]&gt;=9,"Да","Нет")</f>
        <v>Нет</v>
      </c>
      <c r="AJ10" s="28" t="str">
        <f>IF(Таблица9[[#This Row],[Общее количество  ПБ]]&gt;=20,"Да","Нет")</f>
        <v>Нет</v>
      </c>
    </row>
    <row r="11" spans="1:36" x14ac:dyDescent="0.25">
      <c r="A11" s="84"/>
      <c r="B11" s="100"/>
      <c r="C11" s="87"/>
      <c r="D11" s="87"/>
      <c r="E11" s="87"/>
      <c r="F11" s="87"/>
      <c r="G11" s="98"/>
      <c r="H11" s="88"/>
      <c r="I11" s="89"/>
      <c r="J11" s="88"/>
      <c r="K11" s="90"/>
      <c r="L11" s="89"/>
      <c r="M11" s="88"/>
      <c r="N11" s="90"/>
      <c r="O11" s="90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88"/>
      <c r="AA11" s="90"/>
      <c r="AB11" s="90"/>
      <c r="AC11" s="89"/>
      <c r="AD11" s="30">
        <f>SUM(Таблица9[[#This Row],[Д1]:[П4]])</f>
        <v>0</v>
      </c>
      <c r="AE11" s="30">
        <f>SUM(Таблица9[[#This Row],[З5]:[Р4]])</f>
        <v>0</v>
      </c>
      <c r="AF11" s="30">
        <f>SUM(Таблица9[[#This Row],[Сумма ПБ за УЧ]:[Сумма ПБ за ПЧ]])</f>
        <v>0</v>
      </c>
      <c r="AG11" s="31">
        <f>Таблица9[[#This Row],[Общее количество  ПБ]]/22</f>
        <v>0</v>
      </c>
      <c r="AH11" s="28" t="str">
        <f>IF(Таблица9[[#This Row],[Общее количество  ПБ]]&gt;=20,"Да","Нет")</f>
        <v>Нет</v>
      </c>
      <c r="AI11" s="28" t="str">
        <f>IF(Таблица9[[#This Row],[Сумма ПБ за УЧ]]&gt;=9,"Да","Нет")</f>
        <v>Нет</v>
      </c>
      <c r="AJ11" s="28" t="str">
        <f>IF(Таблица9[[#This Row],[Общее количество  ПБ]]&gt;=20,"Да","Нет")</f>
        <v>Нет</v>
      </c>
    </row>
    <row r="12" spans="1:36" x14ac:dyDescent="0.25">
      <c r="A12" s="84"/>
      <c r="B12" s="100"/>
      <c r="C12" s="87"/>
      <c r="D12" s="87"/>
      <c r="E12" s="87"/>
      <c r="F12" s="87"/>
      <c r="G12" s="98"/>
      <c r="H12" s="88"/>
      <c r="I12" s="89"/>
      <c r="J12" s="88"/>
      <c r="K12" s="90"/>
      <c r="L12" s="89"/>
      <c r="M12" s="88"/>
      <c r="N12" s="90"/>
      <c r="O12" s="90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88"/>
      <c r="AA12" s="90"/>
      <c r="AB12" s="90"/>
      <c r="AC12" s="89"/>
      <c r="AD12" s="30">
        <f>SUM(Таблица9[[#This Row],[Д1]:[П4]])</f>
        <v>0</v>
      </c>
      <c r="AE12" s="30">
        <f>SUM(Таблица9[[#This Row],[З5]:[Р4]])</f>
        <v>0</v>
      </c>
      <c r="AF12" s="30">
        <f>SUM(Таблица9[[#This Row],[Сумма ПБ за УЧ]:[Сумма ПБ за ПЧ]])</f>
        <v>0</v>
      </c>
      <c r="AG12" s="31">
        <f>Таблица9[[#This Row],[Общее количество  ПБ]]/22</f>
        <v>0</v>
      </c>
      <c r="AH12" s="28" t="str">
        <f>IF(Таблица9[[#This Row],[Общее количество  ПБ]]&gt;=20,"Да","Нет")</f>
        <v>Нет</v>
      </c>
      <c r="AI12" s="28" t="str">
        <f>IF(Таблица9[[#This Row],[Сумма ПБ за УЧ]]&gt;=9,"Да","Нет")</f>
        <v>Нет</v>
      </c>
      <c r="AJ12" s="28" t="str">
        <f>IF(Таблица9[[#This Row],[Общее количество  ПБ]]&gt;=20,"Да","Нет")</f>
        <v>Нет</v>
      </c>
    </row>
    <row r="13" spans="1:36" x14ac:dyDescent="0.25">
      <c r="A13" s="84"/>
      <c r="B13" s="100"/>
      <c r="C13" s="87"/>
      <c r="D13" s="87"/>
      <c r="E13" s="87"/>
      <c r="F13" s="87"/>
      <c r="G13" s="98"/>
      <c r="H13" s="88"/>
      <c r="I13" s="89"/>
      <c r="J13" s="88"/>
      <c r="K13" s="90"/>
      <c r="L13" s="89"/>
      <c r="M13" s="88"/>
      <c r="N13" s="90"/>
      <c r="O13" s="90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88"/>
      <c r="AA13" s="90"/>
      <c r="AB13" s="90"/>
      <c r="AC13" s="89"/>
      <c r="AD13" s="30">
        <f>SUM(Таблица9[[#This Row],[Д1]:[П4]])</f>
        <v>0</v>
      </c>
      <c r="AE13" s="30">
        <f>SUM(Таблица9[[#This Row],[З5]:[Р4]])</f>
        <v>0</v>
      </c>
      <c r="AF13" s="30">
        <f>SUM(Таблица9[[#This Row],[Сумма ПБ за УЧ]:[Сумма ПБ за ПЧ]])</f>
        <v>0</v>
      </c>
      <c r="AG13" s="31">
        <f>Таблица9[[#This Row],[Общее количество  ПБ]]/22</f>
        <v>0</v>
      </c>
      <c r="AH13" s="28" t="str">
        <f>IF(Таблица9[[#This Row],[Общее количество  ПБ]]&gt;=20,"Да","Нет")</f>
        <v>Нет</v>
      </c>
      <c r="AI13" s="28" t="str">
        <f>IF(Таблица9[[#This Row],[Сумма ПБ за УЧ]]&gt;=9,"Да","Нет")</f>
        <v>Нет</v>
      </c>
      <c r="AJ13" s="28" t="str">
        <f>IF(Таблица9[[#This Row],[Общее количество  ПБ]]&gt;=20,"Да","Нет")</f>
        <v>Нет</v>
      </c>
    </row>
    <row r="14" spans="1:36" x14ac:dyDescent="0.25">
      <c r="A14" s="84"/>
      <c r="B14" s="100"/>
      <c r="C14" s="87"/>
      <c r="D14" s="87"/>
      <c r="E14" s="87"/>
      <c r="F14" s="87"/>
      <c r="G14" s="98"/>
      <c r="H14" s="88"/>
      <c r="I14" s="89"/>
      <c r="J14" s="88"/>
      <c r="K14" s="90"/>
      <c r="L14" s="89"/>
      <c r="M14" s="88"/>
      <c r="N14" s="90"/>
      <c r="O14" s="90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88"/>
      <c r="AA14" s="90"/>
      <c r="AB14" s="90"/>
      <c r="AC14" s="89"/>
      <c r="AD14" s="30">
        <f>SUM(Таблица9[[#This Row],[Д1]:[П4]])</f>
        <v>0</v>
      </c>
      <c r="AE14" s="30">
        <f>SUM(Таблица9[[#This Row],[З5]:[Р4]])</f>
        <v>0</v>
      </c>
      <c r="AF14" s="30">
        <f>SUM(Таблица9[[#This Row],[Сумма ПБ за УЧ]:[Сумма ПБ за ПЧ]])</f>
        <v>0</v>
      </c>
      <c r="AG14" s="31">
        <f>Таблица9[[#This Row],[Общее количество  ПБ]]/22</f>
        <v>0</v>
      </c>
      <c r="AH14" s="28" t="str">
        <f>IF(Таблица9[[#This Row],[Общее количество  ПБ]]&gt;=20,"Да","Нет")</f>
        <v>Нет</v>
      </c>
      <c r="AI14" s="28" t="str">
        <f>IF(Таблица9[[#This Row],[Сумма ПБ за УЧ]]&gt;=9,"Да","Нет")</f>
        <v>Нет</v>
      </c>
      <c r="AJ14" s="28" t="str">
        <f>IF(Таблица9[[#This Row],[Общее количество  ПБ]]&gt;=20,"Да","Нет")</f>
        <v>Нет</v>
      </c>
    </row>
    <row r="15" spans="1:36" x14ac:dyDescent="0.25">
      <c r="A15" s="84"/>
      <c r="B15" s="100"/>
      <c r="C15" s="87"/>
      <c r="D15" s="87"/>
      <c r="E15" s="87"/>
      <c r="F15" s="87"/>
      <c r="G15" s="98"/>
      <c r="H15" s="88"/>
      <c r="I15" s="89"/>
      <c r="J15" s="88"/>
      <c r="K15" s="90"/>
      <c r="L15" s="89"/>
      <c r="M15" s="88"/>
      <c r="N15" s="90"/>
      <c r="O15" s="90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88"/>
      <c r="AA15" s="90"/>
      <c r="AB15" s="90"/>
      <c r="AC15" s="89"/>
      <c r="AD15" s="30">
        <f>SUM(Таблица9[[#This Row],[Д1]:[П4]])</f>
        <v>0</v>
      </c>
      <c r="AE15" s="30">
        <f>SUM(Таблица9[[#This Row],[З5]:[Р4]])</f>
        <v>0</v>
      </c>
      <c r="AF15" s="30">
        <f>SUM(Таблица9[[#This Row],[Сумма ПБ за УЧ]:[Сумма ПБ за ПЧ]])</f>
        <v>0</v>
      </c>
      <c r="AG15" s="31">
        <f>Таблица9[[#This Row],[Общее количество  ПБ]]/22</f>
        <v>0</v>
      </c>
      <c r="AH15" s="28" t="str">
        <f>IF(Таблица9[[#This Row],[Общее количество  ПБ]]&gt;=20,"Да","Нет")</f>
        <v>Нет</v>
      </c>
      <c r="AI15" s="28" t="str">
        <f>IF(Таблица9[[#This Row],[Сумма ПБ за УЧ]]&gt;=9,"Да","Нет")</f>
        <v>Нет</v>
      </c>
      <c r="AJ15" s="28" t="str">
        <f>IF(Таблица9[[#This Row],[Общее количество  ПБ]]&gt;=20,"Да","Нет")</f>
        <v>Нет</v>
      </c>
    </row>
    <row r="16" spans="1:36" x14ac:dyDescent="0.25">
      <c r="A16" s="84"/>
      <c r="B16" s="100"/>
      <c r="C16" s="87"/>
      <c r="D16" s="87"/>
      <c r="E16" s="87"/>
      <c r="F16" s="87"/>
      <c r="G16" s="98"/>
      <c r="H16" s="88"/>
      <c r="I16" s="89"/>
      <c r="J16" s="88"/>
      <c r="K16" s="90"/>
      <c r="L16" s="89"/>
      <c r="M16" s="88"/>
      <c r="N16" s="90"/>
      <c r="O16" s="90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88"/>
      <c r="AA16" s="90"/>
      <c r="AB16" s="90"/>
      <c r="AC16" s="89"/>
      <c r="AD16" s="30">
        <f>SUM(Таблица9[[#This Row],[Д1]:[П4]])</f>
        <v>0</v>
      </c>
      <c r="AE16" s="30">
        <f>SUM(Таблица9[[#This Row],[З5]:[Р4]])</f>
        <v>0</v>
      </c>
      <c r="AF16" s="30">
        <f>SUM(Таблица9[[#This Row],[Сумма ПБ за УЧ]:[Сумма ПБ за ПЧ]])</f>
        <v>0</v>
      </c>
      <c r="AG16" s="31">
        <f>Таблица9[[#This Row],[Общее количество  ПБ]]/22</f>
        <v>0</v>
      </c>
      <c r="AH16" s="28" t="str">
        <f>IF(Таблица9[[#This Row],[Общее количество  ПБ]]&gt;=20,"Да","Нет")</f>
        <v>Нет</v>
      </c>
      <c r="AI16" s="28" t="str">
        <f>IF(Таблица9[[#This Row],[Сумма ПБ за УЧ]]&gt;=9,"Да","Нет")</f>
        <v>Нет</v>
      </c>
      <c r="AJ16" s="28" t="str">
        <f>IF(Таблица9[[#This Row],[Общее количество  ПБ]]&gt;=20,"Да","Нет")</f>
        <v>Нет</v>
      </c>
    </row>
    <row r="17" spans="1:37" x14ac:dyDescent="0.25">
      <c r="A17" s="84"/>
      <c r="B17" s="100"/>
      <c r="C17" s="87"/>
      <c r="D17" s="87"/>
      <c r="E17" s="87"/>
      <c r="F17" s="87"/>
      <c r="G17" s="98"/>
      <c r="H17" s="88"/>
      <c r="I17" s="89"/>
      <c r="J17" s="88"/>
      <c r="K17" s="90"/>
      <c r="L17" s="89"/>
      <c r="M17" s="88"/>
      <c r="N17" s="90"/>
      <c r="O17" s="90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88"/>
      <c r="AA17" s="90"/>
      <c r="AB17" s="90"/>
      <c r="AC17" s="89"/>
      <c r="AD17" s="30">
        <f>SUM(Таблица9[[#This Row],[Д1]:[П4]])</f>
        <v>0</v>
      </c>
      <c r="AE17" s="30">
        <f>SUM(Таблица9[[#This Row],[З5]:[Р4]])</f>
        <v>0</v>
      </c>
      <c r="AF17" s="30">
        <f>SUM(Таблица9[[#This Row],[Сумма ПБ за УЧ]:[Сумма ПБ за ПЧ]])</f>
        <v>0</v>
      </c>
      <c r="AG17" s="31">
        <f>Таблица9[[#This Row],[Общее количество  ПБ]]/22</f>
        <v>0</v>
      </c>
      <c r="AH17" s="28" t="str">
        <f>IF(Таблица9[[#This Row],[Общее количество  ПБ]]&gt;=20,"Да","Нет")</f>
        <v>Нет</v>
      </c>
      <c r="AI17" s="28" t="str">
        <f>IF(Таблица9[[#This Row],[Сумма ПБ за УЧ]]&gt;=9,"Да","Нет")</f>
        <v>Нет</v>
      </c>
      <c r="AJ17" s="28" t="str">
        <f>IF(Таблица9[[#This Row],[Общее количество  ПБ]]&gt;=20,"Да","Нет")</f>
        <v>Нет</v>
      </c>
    </row>
    <row r="18" spans="1:37" x14ac:dyDescent="0.25">
      <c r="A18" s="84"/>
      <c r="B18" s="100"/>
      <c r="C18" s="87"/>
      <c r="D18" s="87"/>
      <c r="E18" s="87"/>
      <c r="F18" s="87"/>
      <c r="G18" s="98"/>
      <c r="H18" s="88"/>
      <c r="I18" s="89"/>
      <c r="J18" s="88"/>
      <c r="K18" s="90"/>
      <c r="L18" s="89"/>
      <c r="M18" s="88"/>
      <c r="N18" s="90"/>
      <c r="O18" s="90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88"/>
      <c r="AA18" s="90"/>
      <c r="AB18" s="90"/>
      <c r="AC18" s="89"/>
      <c r="AD18" s="30">
        <f>SUM(Таблица9[[#This Row],[Д1]:[П4]])</f>
        <v>0</v>
      </c>
      <c r="AE18" s="30">
        <f>SUM(Таблица9[[#This Row],[З5]:[Р4]])</f>
        <v>0</v>
      </c>
      <c r="AF18" s="30">
        <f>SUM(Таблица9[[#This Row],[Сумма ПБ за УЧ]:[Сумма ПБ за ПЧ]])</f>
        <v>0</v>
      </c>
      <c r="AG18" s="31">
        <f>Таблица9[[#This Row],[Общее количество  ПБ]]/22</f>
        <v>0</v>
      </c>
      <c r="AH18" s="28" t="str">
        <f>IF(Таблица9[[#This Row],[Общее количество  ПБ]]&gt;=20,"Да","Нет")</f>
        <v>Нет</v>
      </c>
      <c r="AI18" s="28" t="str">
        <f>IF(Таблица9[[#This Row],[Сумма ПБ за УЧ]]&gt;=9,"Да","Нет")</f>
        <v>Нет</v>
      </c>
      <c r="AJ18" s="28" t="str">
        <f>IF(Таблица9[[#This Row],[Общее количество  ПБ]]&gt;=20,"Да","Нет")</f>
        <v>Нет</v>
      </c>
    </row>
    <row r="19" spans="1:37" x14ac:dyDescent="0.25">
      <c r="A19" s="84"/>
      <c r="B19" s="100"/>
      <c r="C19" s="87"/>
      <c r="D19" s="87"/>
      <c r="E19" s="87"/>
      <c r="F19" s="87"/>
      <c r="G19" s="98"/>
      <c r="H19" s="88"/>
      <c r="I19" s="89"/>
      <c r="J19" s="88"/>
      <c r="K19" s="90"/>
      <c r="L19" s="89"/>
      <c r="M19" s="88"/>
      <c r="N19" s="90"/>
      <c r="O19" s="90"/>
      <c r="P19" s="89"/>
      <c r="Q19" s="87"/>
      <c r="R19" s="98"/>
      <c r="S19" s="98"/>
      <c r="T19" s="98"/>
      <c r="U19" s="98"/>
      <c r="V19" s="98"/>
      <c r="W19" s="98"/>
      <c r="X19" s="98"/>
      <c r="Y19" s="98"/>
      <c r="Z19" s="88"/>
      <c r="AA19" s="90"/>
      <c r="AB19" s="90"/>
      <c r="AC19" s="89"/>
      <c r="AD19" s="30">
        <f>SUM(Таблица9[[#This Row],[Д1]:[П4]])</f>
        <v>0</v>
      </c>
      <c r="AE19" s="30">
        <f>SUM(Таблица9[[#This Row],[З5]:[Р4]])</f>
        <v>0</v>
      </c>
      <c r="AF19" s="30">
        <f>SUM(Таблица9[[#This Row],[Сумма ПБ за УЧ]:[Сумма ПБ за ПЧ]])</f>
        <v>0</v>
      </c>
      <c r="AG19" s="31">
        <f>Таблица9[[#This Row],[Общее количество  ПБ]]/22</f>
        <v>0</v>
      </c>
      <c r="AH19" s="28" t="str">
        <f>IF(Таблица9[[#This Row],[Общее количество  ПБ]]&gt;=20,"Да","Нет")</f>
        <v>Нет</v>
      </c>
      <c r="AI19" s="28" t="str">
        <f>IF(Таблица9[[#This Row],[Сумма ПБ за УЧ]]&gt;=9,"Да","Нет")</f>
        <v>Нет</v>
      </c>
      <c r="AJ19" s="28" t="str">
        <f>IF(Таблица9[[#This Row],[Общее количество  ПБ]]&gt;=20,"Да","Нет")</f>
        <v>Нет</v>
      </c>
    </row>
    <row r="20" spans="1:37" x14ac:dyDescent="0.25">
      <c r="A20" s="84"/>
      <c r="B20" s="100"/>
      <c r="C20" s="87"/>
      <c r="D20" s="87"/>
      <c r="E20" s="87"/>
      <c r="F20" s="87"/>
      <c r="G20" s="98"/>
      <c r="H20" s="88"/>
      <c r="I20" s="89"/>
      <c r="J20" s="88"/>
      <c r="K20" s="90"/>
      <c r="L20" s="89"/>
      <c r="M20" s="88"/>
      <c r="N20" s="90"/>
      <c r="O20" s="90"/>
      <c r="P20" s="89"/>
      <c r="Q20" s="87"/>
      <c r="R20" s="98"/>
      <c r="S20" s="98"/>
      <c r="T20" s="98"/>
      <c r="U20" s="98"/>
      <c r="V20" s="98"/>
      <c r="W20" s="98"/>
      <c r="X20" s="98"/>
      <c r="Y20" s="98"/>
      <c r="Z20" s="88"/>
      <c r="AA20" s="90"/>
      <c r="AB20" s="90"/>
      <c r="AC20" s="89"/>
      <c r="AD20" s="30">
        <f>SUM(Таблица9[[#This Row],[Д1]:[П4]])</f>
        <v>0</v>
      </c>
      <c r="AE20" s="30">
        <f>SUM(Таблица9[[#This Row],[З5]:[Р4]])</f>
        <v>0</v>
      </c>
      <c r="AF20" s="30">
        <f>SUM(Таблица9[[#This Row],[Сумма ПБ за УЧ]:[Сумма ПБ за ПЧ]])</f>
        <v>0</v>
      </c>
      <c r="AG20" s="31">
        <f>Таблица9[[#This Row],[Общее количество  ПБ]]/22</f>
        <v>0</v>
      </c>
      <c r="AH20" s="28" t="str">
        <f>IF(Таблица9[[#This Row],[Общее количество  ПБ]]&gt;=20,"Да","Нет")</f>
        <v>Нет</v>
      </c>
      <c r="AI20" s="28" t="str">
        <f>IF(Таблица9[[#This Row],[Сумма ПБ за УЧ]]&gt;=9,"Да","Нет")</f>
        <v>Нет</v>
      </c>
      <c r="AJ20" s="28" t="str">
        <f>IF(Таблица9[[#This Row],[Общее количество  ПБ]]&gt;=20,"Да","Нет")</f>
        <v>Нет</v>
      </c>
    </row>
    <row r="21" spans="1:37" x14ac:dyDescent="0.25">
      <c r="A21" s="84"/>
      <c r="B21" s="100"/>
      <c r="C21" s="87"/>
      <c r="D21" s="87"/>
      <c r="E21" s="87"/>
      <c r="F21" s="87"/>
      <c r="G21" s="98"/>
      <c r="H21" s="88"/>
      <c r="I21" s="89"/>
      <c r="J21" s="88"/>
      <c r="K21" s="90"/>
      <c r="L21" s="89"/>
      <c r="M21" s="88"/>
      <c r="N21" s="90"/>
      <c r="O21" s="90"/>
      <c r="P21" s="89"/>
      <c r="Q21" s="87"/>
      <c r="R21" s="98"/>
      <c r="S21" s="98"/>
      <c r="T21" s="98"/>
      <c r="U21" s="98"/>
      <c r="V21" s="98"/>
      <c r="W21" s="98"/>
      <c r="X21" s="98"/>
      <c r="Y21" s="98"/>
      <c r="Z21" s="88"/>
      <c r="AA21" s="90"/>
      <c r="AB21" s="90"/>
      <c r="AC21" s="89"/>
      <c r="AD21" s="30">
        <f>SUM(Таблица9[[#This Row],[Д1]:[П4]])</f>
        <v>0</v>
      </c>
      <c r="AE21" s="30">
        <f>SUM(Таблица9[[#This Row],[З5]:[Р4]])</f>
        <v>0</v>
      </c>
      <c r="AF21" s="30">
        <f>SUM(Таблица9[[#This Row],[Сумма ПБ за УЧ]:[Сумма ПБ за ПЧ]])</f>
        <v>0</v>
      </c>
      <c r="AG21" s="31">
        <f>Таблица9[[#This Row],[Общее количество  ПБ]]/22</f>
        <v>0</v>
      </c>
      <c r="AH21" s="28" t="str">
        <f>IF(Таблица9[[#This Row],[Общее количество  ПБ]]&gt;=20,"Да","Нет")</f>
        <v>Нет</v>
      </c>
      <c r="AI21" s="28" t="str">
        <f>IF(Таблица9[[#This Row],[Сумма ПБ за УЧ]]&gt;=9,"Да","Нет")</f>
        <v>Нет</v>
      </c>
      <c r="AJ21" s="28" t="str">
        <f>IF(Таблица9[[#This Row],[Общее количество  ПБ]]&gt;=20,"Да","Нет")</f>
        <v>Нет</v>
      </c>
    </row>
    <row r="22" spans="1:37" x14ac:dyDescent="0.25">
      <c r="A22" s="109">
        <v>1</v>
      </c>
      <c r="B22" s="129"/>
      <c r="C22" s="111"/>
      <c r="D22" s="112"/>
      <c r="E22" s="112"/>
      <c r="F22" s="112"/>
      <c r="G22" s="116"/>
      <c r="H22" s="113"/>
      <c r="I22" s="115"/>
      <c r="J22" s="113"/>
      <c r="K22" s="114"/>
      <c r="L22" s="115"/>
      <c r="M22" s="113"/>
      <c r="N22" s="114"/>
      <c r="O22" s="114"/>
      <c r="P22" s="115"/>
      <c r="Q22" s="153"/>
      <c r="R22" s="154"/>
      <c r="S22" s="154"/>
      <c r="T22" s="154"/>
      <c r="U22" s="154"/>
      <c r="V22" s="154"/>
      <c r="W22" s="154"/>
      <c r="X22" s="154"/>
      <c r="Y22" s="154"/>
      <c r="Z22" s="155"/>
      <c r="AA22" s="156"/>
      <c r="AB22" s="156"/>
      <c r="AC22" s="157"/>
      <c r="AD22" s="117">
        <f>SUM(Таблица9[[#This Row],[Д1]:[П4]])</f>
        <v>0</v>
      </c>
      <c r="AE22" s="117">
        <f>SUM(Таблица9[[#This Row],[З5]:[Р4]])</f>
        <v>0</v>
      </c>
      <c r="AF22" s="117">
        <f>SUM(Таблица9[[#This Row],[Сумма ПБ за УЧ]:[Сумма ПБ за ПЧ]])</f>
        <v>0</v>
      </c>
      <c r="AG22" s="118">
        <f>Таблица9[[#This Row],[Общее количество  ПБ]]/22</f>
        <v>0</v>
      </c>
      <c r="AH22" s="118" t="str">
        <f>IF(Таблица9[[#This Row],[Сумма ПБ за УЧ]]&gt;=9,"Да","Нет")</f>
        <v>Нет</v>
      </c>
      <c r="AI22" s="118" t="str">
        <f>IF(Таблица9[[#This Row],[Сумма ПБ за УЧ]]&gt;=9,"Да","Нет")</f>
        <v>Нет</v>
      </c>
      <c r="AJ22" s="118" t="str">
        <f>IF(Таблица9[[#This Row],[Сумма ПБ за УЧ]]&gt;=9,"Да","Нет")</f>
        <v>Нет</v>
      </c>
      <c r="AK22" s="192" t="s">
        <v>243</v>
      </c>
    </row>
    <row r="23" spans="1:37" x14ac:dyDescent="0.25">
      <c r="A23" s="109"/>
      <c r="B23" s="129"/>
      <c r="C23" s="112"/>
      <c r="D23" s="112"/>
      <c r="E23" s="112"/>
      <c r="F23" s="112"/>
      <c r="G23" s="116"/>
      <c r="H23" s="113"/>
      <c r="I23" s="115"/>
      <c r="J23" s="113"/>
      <c r="K23" s="114"/>
      <c r="L23" s="115"/>
      <c r="M23" s="113"/>
      <c r="N23" s="114"/>
      <c r="O23" s="114"/>
      <c r="P23" s="115"/>
      <c r="Q23" s="153"/>
      <c r="R23" s="154"/>
      <c r="S23" s="154"/>
      <c r="T23" s="154"/>
      <c r="U23" s="154"/>
      <c r="V23" s="154"/>
      <c r="W23" s="154"/>
      <c r="X23" s="154"/>
      <c r="Y23" s="154"/>
      <c r="Z23" s="155"/>
      <c r="AA23" s="156"/>
      <c r="AB23" s="156"/>
      <c r="AC23" s="157"/>
      <c r="AD23" s="119">
        <f>SUM(Таблица9[[#This Row],[Д1]:[П4]])</f>
        <v>0</v>
      </c>
      <c r="AE23" s="119">
        <f>SUM(Таблица9[[#This Row],[З5]:[Р4]])</f>
        <v>0</v>
      </c>
      <c r="AF23" s="119">
        <f>SUM(Таблица9[[#This Row],[Сумма ПБ за УЧ]:[Сумма ПБ за ПЧ]])</f>
        <v>0</v>
      </c>
      <c r="AG23" s="120">
        <f>Таблица9[[#This Row],[Общее количество  ПБ]]/22</f>
        <v>0</v>
      </c>
      <c r="AH23" s="118" t="str">
        <f>IF(Таблица9[[#This Row],[Сумма ПБ за УЧ]]&gt;=9,"Да","Нет")</f>
        <v>Нет</v>
      </c>
      <c r="AI23" s="118" t="str">
        <f>IF(Таблица9[[#This Row],[Сумма ПБ за УЧ]]&gt;=9,"Да","Нет")</f>
        <v>Нет</v>
      </c>
      <c r="AJ23" s="118" t="str">
        <f>IF(Таблица9[[#This Row],[Сумма ПБ за УЧ]]&gt;=9,"Да","Нет")</f>
        <v>Нет</v>
      </c>
      <c r="AK23" s="192"/>
    </row>
    <row r="24" spans="1:37" x14ac:dyDescent="0.25">
      <c r="A24" s="109"/>
      <c r="B24" s="130"/>
      <c r="C24" s="112"/>
      <c r="D24" s="112"/>
      <c r="E24" s="112"/>
      <c r="F24" s="112"/>
      <c r="G24" s="116"/>
      <c r="H24" s="113"/>
      <c r="I24" s="115"/>
      <c r="J24" s="113"/>
      <c r="K24" s="114"/>
      <c r="L24" s="115"/>
      <c r="M24" s="113"/>
      <c r="N24" s="114"/>
      <c r="O24" s="114"/>
      <c r="P24" s="115"/>
      <c r="Q24" s="153"/>
      <c r="R24" s="154"/>
      <c r="S24" s="154"/>
      <c r="T24" s="154"/>
      <c r="U24" s="154"/>
      <c r="V24" s="154"/>
      <c r="W24" s="154"/>
      <c r="X24" s="154"/>
      <c r="Y24" s="154"/>
      <c r="Z24" s="155"/>
      <c r="AA24" s="156"/>
      <c r="AB24" s="156"/>
      <c r="AC24" s="157"/>
      <c r="AD24" s="119">
        <f>SUM(Таблица9[[#This Row],[Д1]:[П4]])</f>
        <v>0</v>
      </c>
      <c r="AE24" s="119">
        <f>SUM(Таблица9[[#This Row],[З5]:[Р4]])</f>
        <v>0</v>
      </c>
      <c r="AF24" s="119">
        <f>SUM(Таблица9[[#This Row],[Сумма ПБ за УЧ]:[Сумма ПБ за ПЧ]])</f>
        <v>0</v>
      </c>
      <c r="AG24" s="120">
        <f>Таблица9[[#This Row],[Общее количество  ПБ]]/22</f>
        <v>0</v>
      </c>
      <c r="AH24" s="118" t="str">
        <f>IF(Таблица9[[#This Row],[Сумма ПБ за УЧ]]&gt;=9,"Да","Нет")</f>
        <v>Нет</v>
      </c>
      <c r="AI24" s="118" t="str">
        <f>IF(Таблица9[[#This Row],[Сумма ПБ за УЧ]]&gt;=9,"Да","Нет")</f>
        <v>Нет</v>
      </c>
      <c r="AJ24" s="118" t="str">
        <f>IF(Таблица9[[#This Row],[Сумма ПБ за УЧ]]&gt;=9,"Да","Нет")</f>
        <v>Нет</v>
      </c>
      <c r="AK24" s="192"/>
    </row>
    <row r="25" spans="1:37" x14ac:dyDescent="0.25">
      <c r="A25" s="109"/>
      <c r="B25" s="130"/>
      <c r="C25" s="112"/>
      <c r="D25" s="112"/>
      <c r="E25" s="112"/>
      <c r="F25" s="112"/>
      <c r="G25" s="116"/>
      <c r="H25" s="113"/>
      <c r="I25" s="115"/>
      <c r="J25" s="113"/>
      <c r="K25" s="114"/>
      <c r="L25" s="115"/>
      <c r="M25" s="113"/>
      <c r="N25" s="114"/>
      <c r="O25" s="114"/>
      <c r="P25" s="115"/>
      <c r="Q25" s="153"/>
      <c r="R25" s="154"/>
      <c r="S25" s="154"/>
      <c r="T25" s="154"/>
      <c r="U25" s="154"/>
      <c r="V25" s="154"/>
      <c r="W25" s="154"/>
      <c r="X25" s="154"/>
      <c r="Y25" s="154"/>
      <c r="Z25" s="155"/>
      <c r="AA25" s="156"/>
      <c r="AB25" s="156"/>
      <c r="AC25" s="157"/>
      <c r="AD25" s="119">
        <f>SUM(Таблица9[[#This Row],[Д1]:[П4]])</f>
        <v>0</v>
      </c>
      <c r="AE25" s="119">
        <f>SUM(Таблица9[[#This Row],[З5]:[Р4]])</f>
        <v>0</v>
      </c>
      <c r="AF25" s="119">
        <f>SUM(Таблица9[[#This Row],[Сумма ПБ за УЧ]:[Сумма ПБ за ПЧ]])</f>
        <v>0</v>
      </c>
      <c r="AG25" s="120">
        <f>Таблица9[[#This Row],[Общее количество  ПБ]]/22</f>
        <v>0</v>
      </c>
      <c r="AH25" s="118" t="str">
        <f>IF(Таблица9[[#This Row],[Сумма ПБ за УЧ]]&gt;=9,"Да","Нет")</f>
        <v>Нет</v>
      </c>
      <c r="AI25" s="118" t="str">
        <f>IF(Таблица9[[#This Row],[Сумма ПБ за УЧ]]&gt;=9,"Да","Нет")</f>
        <v>Нет</v>
      </c>
      <c r="AJ25" s="118" t="str">
        <f>IF(Таблица9[[#This Row],[Сумма ПБ за УЧ]]&gt;=9,"Да","Нет")</f>
        <v>Нет</v>
      </c>
      <c r="AK25" s="192"/>
    </row>
    <row r="26" spans="1:37" x14ac:dyDescent="0.25">
      <c r="A26" s="109"/>
      <c r="B26" s="130"/>
      <c r="C26" s="112"/>
      <c r="D26" s="112"/>
      <c r="E26" s="112"/>
      <c r="F26" s="112"/>
      <c r="G26" s="116"/>
      <c r="H26" s="113"/>
      <c r="I26" s="115"/>
      <c r="J26" s="113"/>
      <c r="K26" s="114"/>
      <c r="L26" s="115"/>
      <c r="M26" s="113"/>
      <c r="N26" s="114"/>
      <c r="O26" s="114"/>
      <c r="P26" s="115"/>
      <c r="Q26" s="153"/>
      <c r="R26" s="154"/>
      <c r="S26" s="154"/>
      <c r="T26" s="154"/>
      <c r="U26" s="154"/>
      <c r="V26" s="154"/>
      <c r="W26" s="154"/>
      <c r="X26" s="154"/>
      <c r="Y26" s="154"/>
      <c r="Z26" s="155"/>
      <c r="AA26" s="156"/>
      <c r="AB26" s="156"/>
      <c r="AC26" s="157"/>
      <c r="AD26" s="119">
        <f>SUM(Таблица9[[#This Row],[Д1]:[П4]])</f>
        <v>0</v>
      </c>
      <c r="AE26" s="119">
        <f>SUM(Таблица9[[#This Row],[З5]:[Р4]])</f>
        <v>0</v>
      </c>
      <c r="AF26" s="119">
        <f>SUM(Таблица9[[#This Row],[Сумма ПБ за УЧ]:[Сумма ПБ за ПЧ]])</f>
        <v>0</v>
      </c>
      <c r="AG26" s="120">
        <f>Таблица9[[#This Row],[Общее количество  ПБ]]/22</f>
        <v>0</v>
      </c>
      <c r="AH26" s="118" t="str">
        <f>IF(Таблица9[[#This Row],[Сумма ПБ за УЧ]]&gt;=9,"Да","Нет")</f>
        <v>Нет</v>
      </c>
      <c r="AI26" s="118" t="str">
        <f>IF(Таблица9[[#This Row],[Сумма ПБ за УЧ]]&gt;=9,"Да","Нет")</f>
        <v>Нет</v>
      </c>
      <c r="AJ26" s="118" t="str">
        <f>IF(Таблица9[[#This Row],[Сумма ПБ за УЧ]]&gt;=9,"Да","Нет")</f>
        <v>Нет</v>
      </c>
      <c r="AK26" s="192"/>
    </row>
    <row r="27" spans="1:37" x14ac:dyDescent="0.25">
      <c r="A27" s="109"/>
      <c r="B27" s="130"/>
      <c r="C27" s="112"/>
      <c r="D27" s="112"/>
      <c r="E27" s="112"/>
      <c r="F27" s="112"/>
      <c r="G27" s="116"/>
      <c r="H27" s="113"/>
      <c r="I27" s="115"/>
      <c r="J27" s="113"/>
      <c r="K27" s="114"/>
      <c r="L27" s="115"/>
      <c r="M27" s="113"/>
      <c r="N27" s="114"/>
      <c r="O27" s="114"/>
      <c r="P27" s="115"/>
      <c r="Q27" s="153"/>
      <c r="R27" s="154"/>
      <c r="S27" s="154"/>
      <c r="T27" s="154"/>
      <c r="U27" s="154"/>
      <c r="V27" s="154"/>
      <c r="W27" s="154"/>
      <c r="X27" s="154"/>
      <c r="Y27" s="154"/>
      <c r="Z27" s="155"/>
      <c r="AA27" s="156"/>
      <c r="AB27" s="156"/>
      <c r="AC27" s="157"/>
      <c r="AD27" s="119">
        <f>SUM(Таблица9[[#This Row],[Д1]:[П4]])</f>
        <v>0</v>
      </c>
      <c r="AE27" s="119">
        <f>SUM(Таблица9[[#This Row],[З5]:[Р4]])</f>
        <v>0</v>
      </c>
      <c r="AF27" s="119">
        <f>SUM(Таблица9[[#This Row],[Сумма ПБ за УЧ]:[Сумма ПБ за ПЧ]])</f>
        <v>0</v>
      </c>
      <c r="AG27" s="120">
        <f>Таблица9[[#This Row],[Общее количество  ПБ]]/22</f>
        <v>0</v>
      </c>
      <c r="AH27" s="118" t="str">
        <f>IF(Таблица9[[#This Row],[Сумма ПБ за УЧ]]&gt;=9,"Да","Нет")</f>
        <v>Нет</v>
      </c>
      <c r="AI27" s="118" t="str">
        <f>IF(Таблица9[[#This Row],[Сумма ПБ за УЧ]]&gt;=9,"Да","Нет")</f>
        <v>Нет</v>
      </c>
      <c r="AJ27" s="118" t="str">
        <f>IF(Таблица9[[#This Row],[Сумма ПБ за УЧ]]&gt;=9,"Да","Нет")</f>
        <v>Нет</v>
      </c>
      <c r="AK27" s="192"/>
    </row>
    <row r="28" spans="1:37" x14ac:dyDescent="0.25">
      <c r="A28" s="109"/>
      <c r="B28" s="130"/>
      <c r="C28" s="112"/>
      <c r="D28" s="112"/>
      <c r="E28" s="112"/>
      <c r="F28" s="112"/>
      <c r="G28" s="116"/>
      <c r="H28" s="113"/>
      <c r="I28" s="115"/>
      <c r="J28" s="113"/>
      <c r="K28" s="114"/>
      <c r="L28" s="115"/>
      <c r="M28" s="113"/>
      <c r="N28" s="114"/>
      <c r="O28" s="114"/>
      <c r="P28" s="115"/>
      <c r="Q28" s="153"/>
      <c r="R28" s="154"/>
      <c r="S28" s="154"/>
      <c r="T28" s="154"/>
      <c r="U28" s="154"/>
      <c r="V28" s="154"/>
      <c r="W28" s="154"/>
      <c r="X28" s="154"/>
      <c r="Y28" s="154"/>
      <c r="Z28" s="155"/>
      <c r="AA28" s="156"/>
      <c r="AB28" s="156"/>
      <c r="AC28" s="157"/>
      <c r="AD28" s="119">
        <f>SUM(Таблица9[[#This Row],[Д1]:[П4]])</f>
        <v>0</v>
      </c>
      <c r="AE28" s="119">
        <f>SUM(Таблица9[[#This Row],[З5]:[Р4]])</f>
        <v>0</v>
      </c>
      <c r="AF28" s="119">
        <f>SUM(Таблица9[[#This Row],[Сумма ПБ за УЧ]:[Сумма ПБ за ПЧ]])</f>
        <v>0</v>
      </c>
      <c r="AG28" s="120">
        <f>Таблица9[[#This Row],[Общее количество  ПБ]]/22</f>
        <v>0</v>
      </c>
      <c r="AH28" s="118" t="str">
        <f>IF(Таблица9[[#This Row],[Сумма ПБ за УЧ]]&gt;=9,"Да","Нет")</f>
        <v>Нет</v>
      </c>
      <c r="AI28" s="118" t="str">
        <f>IF(Таблица9[[#This Row],[Сумма ПБ за УЧ]]&gt;=9,"Да","Нет")</f>
        <v>Нет</v>
      </c>
      <c r="AJ28" s="118" t="str">
        <f>IF(Таблица9[[#This Row],[Сумма ПБ за УЧ]]&gt;=9,"Да","Нет")</f>
        <v>Нет</v>
      </c>
      <c r="AK28" s="192"/>
    </row>
    <row r="29" spans="1:37" x14ac:dyDescent="0.25">
      <c r="A29" s="109"/>
      <c r="B29" s="130"/>
      <c r="C29" s="112"/>
      <c r="D29" s="112"/>
      <c r="E29" s="112"/>
      <c r="F29" s="112"/>
      <c r="G29" s="116"/>
      <c r="H29" s="113"/>
      <c r="I29" s="115"/>
      <c r="J29" s="113"/>
      <c r="K29" s="114"/>
      <c r="L29" s="115"/>
      <c r="M29" s="113"/>
      <c r="N29" s="114"/>
      <c r="O29" s="114"/>
      <c r="P29" s="115"/>
      <c r="Q29" s="153"/>
      <c r="R29" s="154"/>
      <c r="S29" s="154"/>
      <c r="T29" s="154"/>
      <c r="U29" s="154"/>
      <c r="V29" s="154"/>
      <c r="W29" s="154"/>
      <c r="X29" s="154"/>
      <c r="Y29" s="154"/>
      <c r="Z29" s="155"/>
      <c r="AA29" s="156"/>
      <c r="AB29" s="156"/>
      <c r="AC29" s="157"/>
      <c r="AD29" s="119">
        <f>SUM(Таблица9[[#This Row],[Д1]:[П4]])</f>
        <v>0</v>
      </c>
      <c r="AE29" s="119">
        <f>SUM(Таблица9[[#This Row],[З5]:[Р4]])</f>
        <v>0</v>
      </c>
      <c r="AF29" s="119">
        <f>SUM(Таблица9[[#This Row],[Сумма ПБ за УЧ]:[Сумма ПБ за ПЧ]])</f>
        <v>0</v>
      </c>
      <c r="AG29" s="120">
        <f>Таблица9[[#This Row],[Общее количество  ПБ]]/22</f>
        <v>0</v>
      </c>
      <c r="AH29" s="118" t="str">
        <f>IF(Таблица9[[#This Row],[Сумма ПБ за УЧ]]&gt;=9,"Да","Нет")</f>
        <v>Нет</v>
      </c>
      <c r="AI29" s="118" t="str">
        <f>IF(Таблица9[[#This Row],[Сумма ПБ за УЧ]]&gt;=9,"Да","Нет")</f>
        <v>Нет</v>
      </c>
      <c r="AJ29" s="118" t="str">
        <f>IF(Таблица9[[#This Row],[Сумма ПБ за УЧ]]&gt;=9,"Да","Нет")</f>
        <v>Нет</v>
      </c>
      <c r="AK29" s="192"/>
    </row>
    <row r="30" spans="1:37" x14ac:dyDescent="0.25">
      <c r="A30" s="109"/>
      <c r="B30" s="130"/>
      <c r="C30" s="112"/>
      <c r="D30" s="112"/>
      <c r="E30" s="112"/>
      <c r="F30" s="112"/>
      <c r="G30" s="116"/>
      <c r="H30" s="113"/>
      <c r="I30" s="115"/>
      <c r="J30" s="113"/>
      <c r="K30" s="114"/>
      <c r="L30" s="115"/>
      <c r="M30" s="113"/>
      <c r="N30" s="114"/>
      <c r="O30" s="114"/>
      <c r="P30" s="115"/>
      <c r="Q30" s="153"/>
      <c r="R30" s="154"/>
      <c r="S30" s="154"/>
      <c r="T30" s="154"/>
      <c r="U30" s="154"/>
      <c r="V30" s="154"/>
      <c r="W30" s="154"/>
      <c r="X30" s="154"/>
      <c r="Y30" s="154"/>
      <c r="Z30" s="155"/>
      <c r="AA30" s="156"/>
      <c r="AB30" s="156"/>
      <c r="AC30" s="157"/>
      <c r="AD30" s="119">
        <f>SUM(Таблица9[[#This Row],[Д1]:[П4]])</f>
        <v>0</v>
      </c>
      <c r="AE30" s="119">
        <f>SUM(Таблица9[[#This Row],[З5]:[Р4]])</f>
        <v>0</v>
      </c>
      <c r="AF30" s="119">
        <f>SUM(Таблица9[[#This Row],[Сумма ПБ за УЧ]:[Сумма ПБ за ПЧ]])</f>
        <v>0</v>
      </c>
      <c r="AG30" s="120">
        <f>Таблица9[[#This Row],[Общее количество  ПБ]]/22</f>
        <v>0</v>
      </c>
      <c r="AH30" s="118" t="str">
        <f>IF(Таблица9[[#This Row],[Сумма ПБ за УЧ]]&gt;=9,"Да","Нет")</f>
        <v>Нет</v>
      </c>
      <c r="AI30" s="118" t="str">
        <f>IF(Таблица9[[#This Row],[Сумма ПБ за УЧ]]&gt;=9,"Да","Нет")</f>
        <v>Нет</v>
      </c>
      <c r="AJ30" s="118" t="str">
        <f>IF(Таблица9[[#This Row],[Сумма ПБ за УЧ]]&gt;=9,"Да","Нет")</f>
        <v>Нет</v>
      </c>
      <c r="AK30" s="192"/>
    </row>
    <row r="31" spans="1:37" x14ac:dyDescent="0.25">
      <c r="A31" s="109"/>
      <c r="B31" s="130"/>
      <c r="C31" s="112"/>
      <c r="D31" s="112"/>
      <c r="E31" s="112"/>
      <c r="F31" s="112"/>
      <c r="G31" s="116"/>
      <c r="H31" s="113"/>
      <c r="I31" s="115"/>
      <c r="J31" s="113"/>
      <c r="K31" s="114"/>
      <c r="L31" s="115"/>
      <c r="M31" s="113"/>
      <c r="N31" s="114"/>
      <c r="O31" s="114"/>
      <c r="P31" s="115"/>
      <c r="Q31" s="153"/>
      <c r="R31" s="154"/>
      <c r="S31" s="154"/>
      <c r="T31" s="154"/>
      <c r="U31" s="154"/>
      <c r="V31" s="154"/>
      <c r="W31" s="154"/>
      <c r="X31" s="154"/>
      <c r="Y31" s="154"/>
      <c r="Z31" s="155"/>
      <c r="AA31" s="156"/>
      <c r="AB31" s="156"/>
      <c r="AC31" s="157"/>
      <c r="AD31" s="119">
        <f>SUM(Таблица9[[#This Row],[Д1]:[П4]])</f>
        <v>0</v>
      </c>
      <c r="AE31" s="119">
        <f>SUM(Таблица9[[#This Row],[З5]:[Р4]])</f>
        <v>0</v>
      </c>
      <c r="AF31" s="119">
        <f>SUM(Таблица9[[#This Row],[Сумма ПБ за УЧ]:[Сумма ПБ за ПЧ]])</f>
        <v>0</v>
      </c>
      <c r="AG31" s="120">
        <f>Таблица9[[#This Row],[Общее количество  ПБ]]/22</f>
        <v>0</v>
      </c>
      <c r="AH31" s="118" t="str">
        <f>IF(Таблица9[[#This Row],[Сумма ПБ за УЧ]]&gt;=9,"Да","Нет")</f>
        <v>Нет</v>
      </c>
      <c r="AI31" s="118" t="str">
        <f>IF(Таблица9[[#This Row],[Сумма ПБ за УЧ]]&gt;=9,"Да","Нет")</f>
        <v>Нет</v>
      </c>
      <c r="AJ31" s="118" t="str">
        <f>IF(Таблица9[[#This Row],[Сумма ПБ за УЧ]]&gt;=9,"Да","Нет")</f>
        <v>Нет</v>
      </c>
      <c r="AK31" s="192"/>
    </row>
    <row r="32" spans="1:37" x14ac:dyDescent="0.25">
      <c r="A32" s="109"/>
      <c r="B32" s="130"/>
      <c r="C32" s="112"/>
      <c r="D32" s="112"/>
      <c r="E32" s="112"/>
      <c r="F32" s="112"/>
      <c r="G32" s="116"/>
      <c r="H32" s="113"/>
      <c r="I32" s="115"/>
      <c r="J32" s="113"/>
      <c r="K32" s="114"/>
      <c r="L32" s="115"/>
      <c r="M32" s="113"/>
      <c r="N32" s="114"/>
      <c r="O32" s="114"/>
      <c r="P32" s="115"/>
      <c r="Q32" s="153"/>
      <c r="R32" s="154"/>
      <c r="S32" s="154"/>
      <c r="T32" s="154"/>
      <c r="U32" s="154"/>
      <c r="V32" s="154"/>
      <c r="W32" s="154"/>
      <c r="X32" s="154"/>
      <c r="Y32" s="154"/>
      <c r="Z32" s="155"/>
      <c r="AA32" s="156"/>
      <c r="AB32" s="156"/>
      <c r="AC32" s="157"/>
      <c r="AD32" s="119">
        <f>SUM(Таблица9[[#This Row],[Д1]:[П4]])</f>
        <v>0</v>
      </c>
      <c r="AE32" s="119">
        <f>SUM(Таблица9[[#This Row],[З5]:[Р4]])</f>
        <v>0</v>
      </c>
      <c r="AF32" s="119">
        <f>SUM(Таблица9[[#This Row],[Сумма ПБ за УЧ]:[Сумма ПБ за ПЧ]])</f>
        <v>0</v>
      </c>
      <c r="AG32" s="120">
        <f>Таблица9[[#This Row],[Общее количество  ПБ]]/22</f>
        <v>0</v>
      </c>
      <c r="AH32" s="118" t="str">
        <f>IF(Таблица9[[#This Row],[Сумма ПБ за УЧ]]&gt;=9,"Да","Нет")</f>
        <v>Нет</v>
      </c>
      <c r="AI32" s="118" t="str">
        <f>IF(Таблица9[[#This Row],[Сумма ПБ за УЧ]]&gt;=9,"Да","Нет")</f>
        <v>Нет</v>
      </c>
      <c r="AJ32" s="118" t="str">
        <f>IF(Таблица9[[#This Row],[Сумма ПБ за УЧ]]&gt;=9,"Да","Нет")</f>
        <v>Нет</v>
      </c>
      <c r="AK32" s="192"/>
    </row>
    <row r="33" spans="1:37" x14ac:dyDescent="0.25">
      <c r="A33" s="109"/>
      <c r="B33" s="130"/>
      <c r="C33" s="112"/>
      <c r="D33" s="112"/>
      <c r="E33" s="112"/>
      <c r="F33" s="112"/>
      <c r="G33" s="116"/>
      <c r="H33" s="113"/>
      <c r="I33" s="115"/>
      <c r="J33" s="113"/>
      <c r="K33" s="114"/>
      <c r="L33" s="115"/>
      <c r="M33" s="113"/>
      <c r="N33" s="114"/>
      <c r="O33" s="114"/>
      <c r="P33" s="115"/>
      <c r="Q33" s="153"/>
      <c r="R33" s="154"/>
      <c r="S33" s="154"/>
      <c r="T33" s="154"/>
      <c r="U33" s="154"/>
      <c r="V33" s="154"/>
      <c r="W33" s="154"/>
      <c r="X33" s="154"/>
      <c r="Y33" s="154"/>
      <c r="Z33" s="155"/>
      <c r="AA33" s="156"/>
      <c r="AB33" s="156"/>
      <c r="AC33" s="157"/>
      <c r="AD33" s="119">
        <f>SUM(Таблица9[[#This Row],[Д1]:[П4]])</f>
        <v>0</v>
      </c>
      <c r="AE33" s="119">
        <f>SUM(Таблица9[[#This Row],[З5]:[Р4]])</f>
        <v>0</v>
      </c>
      <c r="AF33" s="119">
        <f>SUM(Таблица9[[#This Row],[Сумма ПБ за УЧ]:[Сумма ПБ за ПЧ]])</f>
        <v>0</v>
      </c>
      <c r="AG33" s="120">
        <f>Таблица9[[#This Row],[Общее количество  ПБ]]/22</f>
        <v>0</v>
      </c>
      <c r="AH33" s="118" t="str">
        <f>IF(Таблица9[[#This Row],[Сумма ПБ за УЧ]]&gt;=9,"Да","Нет")</f>
        <v>Нет</v>
      </c>
      <c r="AI33" s="118" t="str">
        <f>IF(Таблица9[[#This Row],[Сумма ПБ за УЧ]]&gt;=9,"Да","Нет")</f>
        <v>Нет</v>
      </c>
      <c r="AJ33" s="118" t="str">
        <f>IF(Таблица9[[#This Row],[Сумма ПБ за УЧ]]&gt;=9,"Да","Нет")</f>
        <v>Нет</v>
      </c>
      <c r="AK33" s="192"/>
    </row>
    <row r="34" spans="1:37" x14ac:dyDescent="0.25">
      <c r="A34" s="109"/>
      <c r="B34" s="130"/>
      <c r="C34" s="112"/>
      <c r="D34" s="112"/>
      <c r="E34" s="112"/>
      <c r="F34" s="112"/>
      <c r="G34" s="116"/>
      <c r="H34" s="113"/>
      <c r="I34" s="115"/>
      <c r="J34" s="113"/>
      <c r="K34" s="114"/>
      <c r="L34" s="115"/>
      <c r="M34" s="113"/>
      <c r="N34" s="114"/>
      <c r="O34" s="114"/>
      <c r="P34" s="115"/>
      <c r="Q34" s="153"/>
      <c r="R34" s="154"/>
      <c r="S34" s="154"/>
      <c r="T34" s="154"/>
      <c r="U34" s="154"/>
      <c r="V34" s="154"/>
      <c r="W34" s="154"/>
      <c r="X34" s="154"/>
      <c r="Y34" s="154"/>
      <c r="Z34" s="155"/>
      <c r="AA34" s="156"/>
      <c r="AB34" s="156"/>
      <c r="AC34" s="157"/>
      <c r="AD34" s="119">
        <f>SUM(Таблица9[[#This Row],[Д1]:[П4]])</f>
        <v>0</v>
      </c>
      <c r="AE34" s="119">
        <f>SUM(Таблица9[[#This Row],[З5]:[Р4]])</f>
        <v>0</v>
      </c>
      <c r="AF34" s="119">
        <f>SUM(Таблица9[[#This Row],[Сумма ПБ за УЧ]:[Сумма ПБ за ПЧ]])</f>
        <v>0</v>
      </c>
      <c r="AG34" s="120">
        <f>Таблица9[[#This Row],[Общее количество  ПБ]]/22</f>
        <v>0</v>
      </c>
      <c r="AH34" s="118" t="str">
        <f>IF(Таблица9[[#This Row],[Сумма ПБ за УЧ]]&gt;=9,"Да","Нет")</f>
        <v>Нет</v>
      </c>
      <c r="AI34" s="118" t="str">
        <f>IF(Таблица9[[#This Row],[Сумма ПБ за УЧ]]&gt;=9,"Да","Нет")</f>
        <v>Нет</v>
      </c>
      <c r="AJ34" s="118" t="str">
        <f>IF(Таблица9[[#This Row],[Сумма ПБ за УЧ]]&gt;=9,"Да","Нет")</f>
        <v>Нет</v>
      </c>
      <c r="AK34" s="192"/>
    </row>
    <row r="35" spans="1:37" x14ac:dyDescent="0.25">
      <c r="A35" s="109"/>
      <c r="B35" s="130"/>
      <c r="C35" s="112"/>
      <c r="D35" s="112"/>
      <c r="E35" s="112"/>
      <c r="F35" s="112"/>
      <c r="G35" s="116"/>
      <c r="H35" s="113"/>
      <c r="I35" s="115"/>
      <c r="J35" s="113"/>
      <c r="K35" s="114"/>
      <c r="L35" s="115"/>
      <c r="M35" s="113"/>
      <c r="N35" s="114"/>
      <c r="O35" s="114"/>
      <c r="P35" s="115"/>
      <c r="Q35" s="153"/>
      <c r="R35" s="154"/>
      <c r="S35" s="154"/>
      <c r="T35" s="154"/>
      <c r="U35" s="154"/>
      <c r="V35" s="154"/>
      <c r="W35" s="154"/>
      <c r="X35" s="154"/>
      <c r="Y35" s="154"/>
      <c r="Z35" s="155"/>
      <c r="AA35" s="156"/>
      <c r="AB35" s="156"/>
      <c r="AC35" s="157"/>
      <c r="AD35" s="119">
        <f>SUM(Таблица9[[#This Row],[Д1]:[П4]])</f>
        <v>0</v>
      </c>
      <c r="AE35" s="119">
        <f>SUM(Таблица9[[#This Row],[З5]:[Р4]])</f>
        <v>0</v>
      </c>
      <c r="AF35" s="119">
        <f>SUM(Таблица9[[#This Row],[Сумма ПБ за УЧ]:[Сумма ПБ за ПЧ]])</f>
        <v>0</v>
      </c>
      <c r="AG35" s="120">
        <f>Таблица9[[#This Row],[Общее количество  ПБ]]/22</f>
        <v>0</v>
      </c>
      <c r="AH35" s="118" t="str">
        <f>IF(Таблица9[[#This Row],[Сумма ПБ за УЧ]]&gt;=9,"Да","Нет")</f>
        <v>Нет</v>
      </c>
      <c r="AI35" s="118" t="str">
        <f>IF(Таблица9[[#This Row],[Сумма ПБ за УЧ]]&gt;=9,"Да","Нет")</f>
        <v>Нет</v>
      </c>
      <c r="AJ35" s="118" t="str">
        <f>IF(Таблица9[[#This Row],[Сумма ПБ за УЧ]]&gt;=9,"Да","Нет")</f>
        <v>Нет</v>
      </c>
      <c r="AK35" s="192"/>
    </row>
    <row r="36" spans="1:37" x14ac:dyDescent="0.25">
      <c r="A36" s="109"/>
      <c r="B36" s="130"/>
      <c r="C36" s="112"/>
      <c r="D36" s="112"/>
      <c r="E36" s="112"/>
      <c r="F36" s="112"/>
      <c r="G36" s="116"/>
      <c r="H36" s="113"/>
      <c r="I36" s="115"/>
      <c r="J36" s="113"/>
      <c r="K36" s="114"/>
      <c r="L36" s="115"/>
      <c r="M36" s="113"/>
      <c r="N36" s="114"/>
      <c r="O36" s="114"/>
      <c r="P36" s="115"/>
      <c r="Q36" s="153"/>
      <c r="R36" s="154"/>
      <c r="S36" s="154"/>
      <c r="T36" s="154"/>
      <c r="U36" s="154"/>
      <c r="V36" s="154"/>
      <c r="W36" s="154"/>
      <c r="X36" s="154"/>
      <c r="Y36" s="154"/>
      <c r="Z36" s="155"/>
      <c r="AA36" s="156"/>
      <c r="AB36" s="156"/>
      <c r="AC36" s="157"/>
      <c r="AD36" s="119">
        <f>SUM(Таблица9[[#This Row],[Д1]:[П4]])</f>
        <v>0</v>
      </c>
      <c r="AE36" s="119">
        <f>SUM(Таблица9[[#This Row],[З5]:[Р4]])</f>
        <v>0</v>
      </c>
      <c r="AF36" s="119">
        <f>SUM(Таблица9[[#This Row],[Сумма ПБ за УЧ]:[Сумма ПБ за ПЧ]])</f>
        <v>0</v>
      </c>
      <c r="AG36" s="120">
        <f>Таблица9[[#This Row],[Общее количество  ПБ]]/22</f>
        <v>0</v>
      </c>
      <c r="AH36" s="118" t="str">
        <f>IF(Таблица9[[#This Row],[Сумма ПБ за УЧ]]&gt;=9,"Да","Нет")</f>
        <v>Нет</v>
      </c>
      <c r="AI36" s="118" t="str">
        <f>IF(Таблица9[[#This Row],[Сумма ПБ за УЧ]]&gt;=9,"Да","Нет")</f>
        <v>Нет</v>
      </c>
      <c r="AJ36" s="118" t="str">
        <f>IF(Таблица9[[#This Row],[Сумма ПБ за УЧ]]&gt;=9,"Да","Нет")</f>
        <v>Нет</v>
      </c>
      <c r="AK36" s="192"/>
    </row>
    <row r="37" spans="1:37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</row>
    <row r="38" spans="1:37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</row>
    <row r="39" spans="1:37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37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</row>
    <row r="41" spans="1:37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37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</row>
    <row r="43" spans="1:37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</row>
    <row r="44" spans="1:37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37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</row>
    <row r="46" spans="1:37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37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</row>
    <row r="48" spans="1:37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</row>
    <row r="49" spans="1:29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</row>
    <row r="50" spans="1:29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</row>
    <row r="51" spans="1:29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</row>
    <row r="52" spans="1:29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</row>
    <row r="53" spans="1:29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</row>
    <row r="54" spans="1:29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</row>
    <row r="55" spans="1:29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</row>
    <row r="56" spans="1:29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</row>
    <row r="57" spans="1:29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</row>
    <row r="59" spans="1:29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</row>
    <row r="60" spans="1:29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</row>
    <row r="61" spans="1:29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</row>
    <row r="62" spans="1:29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</row>
    <row r="63" spans="1:29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</row>
    <row r="64" spans="1:29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</row>
    <row r="65" spans="1:29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</row>
    <row r="66" spans="1:29" x14ac:dyDescent="0.25">
      <c r="A66" s="91"/>
      <c r="B66" s="92"/>
      <c r="C66" s="93"/>
      <c r="D66" s="93"/>
      <c r="E66" s="93"/>
      <c r="F66" s="93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</row>
    <row r="67" spans="1:29" x14ac:dyDescent="0.25">
      <c r="A67" s="91"/>
      <c r="B67" s="92"/>
      <c r="C67" s="93"/>
      <c r="D67" s="93"/>
      <c r="E67" s="93"/>
      <c r="F67" s="93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</row>
    <row r="68" spans="1:29" x14ac:dyDescent="0.25">
      <c r="A68" s="91"/>
      <c r="B68" s="92"/>
      <c r="C68" s="93"/>
      <c r="D68" s="93"/>
      <c r="E68" s="93"/>
      <c r="F68" s="93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</row>
    <row r="69" spans="1:29" x14ac:dyDescent="0.25">
      <c r="A69" s="91"/>
      <c r="B69" s="92"/>
      <c r="C69" s="93"/>
      <c r="D69" s="93"/>
      <c r="E69" s="93"/>
      <c r="F69" s="93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</row>
    <row r="70" spans="1:29" x14ac:dyDescent="0.25">
      <c r="A70" s="91"/>
      <c r="B70" s="92"/>
      <c r="C70" s="93"/>
      <c r="D70" s="93"/>
      <c r="E70" s="93"/>
      <c r="F70" s="93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</row>
    <row r="71" spans="1:29" x14ac:dyDescent="0.25">
      <c r="A71" s="91"/>
      <c r="B71" s="92"/>
      <c r="C71" s="93"/>
      <c r="D71" s="93"/>
      <c r="E71" s="93"/>
      <c r="F71" s="93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</row>
    <row r="72" spans="1:29" x14ac:dyDescent="0.25">
      <c r="A72" s="91"/>
      <c r="B72" s="92"/>
      <c r="C72" s="93"/>
      <c r="D72" s="93"/>
      <c r="E72" s="93"/>
      <c r="F72" s="93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</row>
    <row r="73" spans="1:29" x14ac:dyDescent="0.25">
      <c r="A73" s="91"/>
      <c r="B73" s="92"/>
      <c r="C73" s="93"/>
      <c r="D73" s="93"/>
      <c r="E73" s="93"/>
      <c r="F73" s="93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</row>
    <row r="74" spans="1:29" x14ac:dyDescent="0.25">
      <c r="A74" s="91"/>
      <c r="B74" s="92"/>
      <c r="C74" s="93"/>
      <c r="D74" s="93"/>
      <c r="E74" s="93"/>
      <c r="F74" s="93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</row>
    <row r="75" spans="1:29" x14ac:dyDescent="0.25">
      <c r="A75" s="91"/>
      <c r="B75" s="92"/>
      <c r="C75" s="93"/>
      <c r="D75" s="93"/>
      <c r="E75" s="93"/>
      <c r="F75" s="93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</row>
    <row r="76" spans="1:29" x14ac:dyDescent="0.25">
      <c r="A76" s="91"/>
      <c r="B76" s="92"/>
      <c r="C76" s="93"/>
      <c r="D76" s="93"/>
      <c r="E76" s="93"/>
      <c r="F76" s="93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</row>
    <row r="77" spans="1:29" x14ac:dyDescent="0.25">
      <c r="A77" s="91"/>
      <c r="B77" s="92"/>
      <c r="C77" s="93"/>
      <c r="D77" s="93"/>
      <c r="E77" s="93"/>
      <c r="F77" s="93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</row>
  </sheetData>
  <sheetProtection algorithmName="SHA-512" hashValue="NvFoVGROvq83B/mJtH+XuCsnds9C4c4+qz/Ox63PjOSD0GptxN7gfEQNpvWhtMx63XiydBCR61dHdLVKHRwg3w==" saltValue="KIFDlDje3fY9aQ0N7KuTnw==" spinCount="100000" sheet="1" objects="1" scenarios="1"/>
  <mergeCells count="9">
    <mergeCell ref="AK22:AK36"/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I5:AI21" formula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M48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31" width="6.7109375" style="4" customWidth="1"/>
    <col min="32" max="33" width="10.7109375" style="3" customWidth="1"/>
    <col min="34" max="35" width="12.42578125" style="3" customWidth="1"/>
    <col min="36" max="38" width="14.85546875" style="3" customWidth="1"/>
    <col min="39" max="39" width="29.5703125" style="8" bestFit="1" customWidth="1"/>
    <col min="40" max="16384" width="9.140625" style="8"/>
  </cols>
  <sheetData>
    <row r="1" spans="1:38" ht="18.75" thickBot="1" x14ac:dyDescent="0.3">
      <c r="A1" s="66"/>
      <c r="B1" s="9"/>
    </row>
    <row r="2" spans="1:38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5"/>
      <c r="AF2" s="184" t="s">
        <v>11</v>
      </c>
      <c r="AG2" s="188"/>
      <c r="AH2" s="188"/>
      <c r="AI2" s="188"/>
      <c r="AJ2" s="188"/>
      <c r="AK2" s="188"/>
      <c r="AL2" s="185"/>
    </row>
    <row r="3" spans="1:38" s="14" customFormat="1" ht="44.25" customHeight="1" thickBot="1" x14ac:dyDescent="0.25">
      <c r="A3" s="198"/>
      <c r="B3" s="199"/>
      <c r="C3" s="199"/>
      <c r="D3" s="199"/>
      <c r="E3" s="200"/>
      <c r="F3" s="29"/>
      <c r="G3" s="201" t="s">
        <v>6</v>
      </c>
      <c r="H3" s="201"/>
      <c r="I3" s="201" t="s">
        <v>7</v>
      </c>
      <c r="J3" s="201"/>
      <c r="K3" s="201"/>
      <c r="L3" s="201" t="s">
        <v>8</v>
      </c>
      <c r="M3" s="201"/>
      <c r="N3" s="201"/>
      <c r="O3" s="201" t="s">
        <v>9</v>
      </c>
      <c r="P3" s="201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202" t="s">
        <v>48</v>
      </c>
      <c r="W3" s="203"/>
      <c r="X3" s="203"/>
      <c r="Y3" s="204"/>
      <c r="Z3" s="18" t="s">
        <v>49</v>
      </c>
      <c r="AA3" s="18" t="s">
        <v>50</v>
      </c>
      <c r="AB3" s="18" t="s">
        <v>67</v>
      </c>
      <c r="AC3" s="18" t="s">
        <v>74</v>
      </c>
      <c r="AD3" s="18" t="s">
        <v>77</v>
      </c>
      <c r="AE3" s="18" t="s">
        <v>98</v>
      </c>
      <c r="AF3" s="198"/>
      <c r="AG3" s="199"/>
      <c r="AH3" s="199"/>
      <c r="AI3" s="199"/>
      <c r="AJ3" s="199"/>
      <c r="AK3" s="199"/>
      <c r="AL3" s="200"/>
    </row>
    <row r="4" spans="1:38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0" t="s">
        <v>21</v>
      </c>
      <c r="H4" s="11" t="s">
        <v>22</v>
      </c>
      <c r="I4" s="15" t="s">
        <v>23</v>
      </c>
      <c r="J4" s="16" t="s">
        <v>24</v>
      </c>
      <c r="K4" s="11" t="s">
        <v>41</v>
      </c>
      <c r="L4" s="15" t="s">
        <v>34</v>
      </c>
      <c r="M4" s="16" t="s">
        <v>35</v>
      </c>
      <c r="N4" s="11" t="s">
        <v>36</v>
      </c>
      <c r="O4" s="15" t="s">
        <v>37</v>
      </c>
      <c r="P4" s="11" t="s">
        <v>38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15" t="s">
        <v>94</v>
      </c>
      <c r="W4" s="16" t="s">
        <v>95</v>
      </c>
      <c r="X4" s="16" t="s">
        <v>96</v>
      </c>
      <c r="Y4" s="11" t="s">
        <v>97</v>
      </c>
      <c r="Z4" s="26" t="s">
        <v>58</v>
      </c>
      <c r="AA4" s="26" t="s">
        <v>59</v>
      </c>
      <c r="AB4" s="26" t="s">
        <v>75</v>
      </c>
      <c r="AC4" s="26" t="s">
        <v>99</v>
      </c>
      <c r="AD4" s="26" t="s">
        <v>100</v>
      </c>
      <c r="AE4" s="26" t="s">
        <v>101</v>
      </c>
      <c r="AF4" s="26" t="s">
        <v>69</v>
      </c>
      <c r="AG4" s="26" t="s">
        <v>70</v>
      </c>
      <c r="AH4" s="26" t="s">
        <v>62</v>
      </c>
      <c r="AI4" s="26" t="s">
        <v>68</v>
      </c>
      <c r="AJ4" s="26" t="s">
        <v>93</v>
      </c>
      <c r="AK4" s="26" t="s">
        <v>85</v>
      </c>
      <c r="AL4" s="27" t="s">
        <v>10</v>
      </c>
    </row>
    <row r="5" spans="1:38" x14ac:dyDescent="0.25">
      <c r="A5" s="84">
        <v>1</v>
      </c>
      <c r="B5" s="100"/>
      <c r="C5" s="99"/>
      <c r="D5" s="87"/>
      <c r="E5" s="87"/>
      <c r="F5" s="87"/>
      <c r="G5" s="88"/>
      <c r="H5" s="89"/>
      <c r="I5" s="88"/>
      <c r="J5" s="94"/>
      <c r="K5" s="89"/>
      <c r="L5" s="88"/>
      <c r="M5" s="94"/>
      <c r="N5" s="89"/>
      <c r="O5" s="88"/>
      <c r="P5" s="89"/>
      <c r="Q5" s="87"/>
      <c r="R5" s="98"/>
      <c r="S5" s="98"/>
      <c r="T5" s="98"/>
      <c r="U5" s="98"/>
      <c r="V5" s="88"/>
      <c r="W5" s="94"/>
      <c r="X5" s="94"/>
      <c r="Y5" s="89"/>
      <c r="Z5" s="98"/>
      <c r="AA5" s="98"/>
      <c r="AB5" s="98"/>
      <c r="AC5" s="98"/>
      <c r="AD5" s="98"/>
      <c r="AE5" s="98"/>
      <c r="AF5" s="30">
        <f>SUM(Таблица10[[#This Row],[Д1]:[П2]])</f>
        <v>0</v>
      </c>
      <c r="AG5" s="30">
        <f>SUM(Таблица10[[#This Row],[З5]:[З15]])</f>
        <v>0</v>
      </c>
      <c r="AH5" s="30">
        <f>SUM(Таблица10[[#This Row],[Сумма ПБ за УЧ]:[Сумма ПБ за ПЧ]])</f>
        <v>0</v>
      </c>
      <c r="AI5" s="31">
        <f>Таблица10[[#This Row],[Общее количество  ПБ]]/24</f>
        <v>0</v>
      </c>
      <c r="AJ5" s="28" t="str">
        <f>IF(Таблица10[[#This Row],[Общее количество  ПБ]]&gt;=22,"Да","Нет")</f>
        <v>Нет</v>
      </c>
      <c r="AK5" s="28" t="str">
        <f>IF(Таблица10[[#This Row],[Сумма ПБ за УЧ]]&gt;=9,"Да","Нет")</f>
        <v>Нет</v>
      </c>
      <c r="AL5" s="28" t="str">
        <f>IF(Таблица10[[#This Row],[Общее количество  ПБ]]&gt;=22,"Да","Нет")</f>
        <v>Нет</v>
      </c>
    </row>
    <row r="6" spans="1:38" x14ac:dyDescent="0.25">
      <c r="A6" s="84"/>
      <c r="B6" s="100"/>
      <c r="C6" s="99"/>
      <c r="D6" s="87"/>
      <c r="E6" s="87"/>
      <c r="F6" s="87"/>
      <c r="G6" s="88"/>
      <c r="H6" s="89"/>
      <c r="I6" s="88"/>
      <c r="J6" s="94"/>
      <c r="K6" s="89"/>
      <c r="L6" s="88"/>
      <c r="M6" s="94"/>
      <c r="N6" s="89"/>
      <c r="O6" s="88"/>
      <c r="P6" s="89"/>
      <c r="Q6" s="87"/>
      <c r="R6" s="98"/>
      <c r="S6" s="98"/>
      <c r="T6" s="98"/>
      <c r="U6" s="98"/>
      <c r="V6" s="88"/>
      <c r="W6" s="94"/>
      <c r="X6" s="94"/>
      <c r="Y6" s="89"/>
      <c r="Z6" s="98"/>
      <c r="AA6" s="98"/>
      <c r="AB6" s="98"/>
      <c r="AC6" s="98"/>
      <c r="AD6" s="98"/>
      <c r="AE6" s="98"/>
      <c r="AF6" s="30">
        <f>SUM(Таблица10[[#This Row],[Д1]:[П2]])</f>
        <v>0</v>
      </c>
      <c r="AG6" s="30">
        <f>SUM(Таблица10[[#This Row],[З5]:[З15]])</f>
        <v>0</v>
      </c>
      <c r="AH6" s="30">
        <f>SUM(Таблица10[[#This Row],[Сумма ПБ за УЧ]:[Сумма ПБ за ПЧ]])</f>
        <v>0</v>
      </c>
      <c r="AI6" s="31">
        <f>Таблица10[[#This Row],[Общее количество  ПБ]]/24</f>
        <v>0</v>
      </c>
      <c r="AJ6" s="28" t="str">
        <f>IF(Таблица10[[#This Row],[Общее количество  ПБ]]&gt;=22,"Да","Нет")</f>
        <v>Нет</v>
      </c>
      <c r="AK6" s="28" t="str">
        <f>IF(Таблица10[[#This Row],[Сумма ПБ за УЧ]]&gt;=9,"Да","Нет")</f>
        <v>Нет</v>
      </c>
      <c r="AL6" s="28" t="str">
        <f>IF(Таблица10[[#This Row],[Общее количество  ПБ]]&gt;=22,"Да","Нет")</f>
        <v>Нет</v>
      </c>
    </row>
    <row r="7" spans="1:38" x14ac:dyDescent="0.25">
      <c r="A7" s="84"/>
      <c r="B7" s="100"/>
      <c r="C7" s="99"/>
      <c r="D7" s="87"/>
      <c r="E7" s="87"/>
      <c r="F7" s="87"/>
      <c r="G7" s="88"/>
      <c r="H7" s="89"/>
      <c r="I7" s="88"/>
      <c r="J7" s="94"/>
      <c r="K7" s="89"/>
      <c r="L7" s="88"/>
      <c r="M7" s="94"/>
      <c r="N7" s="89"/>
      <c r="O7" s="88"/>
      <c r="P7" s="89"/>
      <c r="Q7" s="87"/>
      <c r="R7" s="98"/>
      <c r="S7" s="98"/>
      <c r="T7" s="98"/>
      <c r="U7" s="98"/>
      <c r="V7" s="88"/>
      <c r="W7" s="94"/>
      <c r="X7" s="94"/>
      <c r="Y7" s="89"/>
      <c r="Z7" s="98"/>
      <c r="AA7" s="98"/>
      <c r="AB7" s="98"/>
      <c r="AC7" s="98"/>
      <c r="AD7" s="98"/>
      <c r="AE7" s="98"/>
      <c r="AF7" s="30">
        <f>SUM(Таблица10[[#This Row],[Д1]:[П2]])</f>
        <v>0</v>
      </c>
      <c r="AG7" s="30">
        <f>SUM(Таблица10[[#This Row],[З5]:[З15]])</f>
        <v>0</v>
      </c>
      <c r="AH7" s="30">
        <f>SUM(Таблица10[[#This Row],[Сумма ПБ за УЧ]:[Сумма ПБ за ПЧ]])</f>
        <v>0</v>
      </c>
      <c r="AI7" s="31">
        <f>Таблица10[[#This Row],[Общее количество  ПБ]]/24</f>
        <v>0</v>
      </c>
      <c r="AJ7" s="28" t="str">
        <f>IF(Таблица10[[#This Row],[Общее количество  ПБ]]&gt;=22,"Да","Нет")</f>
        <v>Нет</v>
      </c>
      <c r="AK7" s="28" t="str">
        <f>IF(Таблица10[[#This Row],[Сумма ПБ за УЧ]]&gt;=9,"Да","Нет")</f>
        <v>Нет</v>
      </c>
      <c r="AL7" s="28" t="str">
        <f>IF(Таблица10[[#This Row],[Общее количество  ПБ]]&gt;=22,"Да","Нет")</f>
        <v>Нет</v>
      </c>
    </row>
    <row r="8" spans="1:38" x14ac:dyDescent="0.25">
      <c r="A8" s="84"/>
      <c r="B8" s="100"/>
      <c r="C8" s="99"/>
      <c r="D8" s="87"/>
      <c r="E8" s="87"/>
      <c r="F8" s="87"/>
      <c r="G8" s="88"/>
      <c r="H8" s="89"/>
      <c r="I8" s="88"/>
      <c r="J8" s="94"/>
      <c r="K8" s="89"/>
      <c r="L8" s="88"/>
      <c r="M8" s="94"/>
      <c r="N8" s="89"/>
      <c r="O8" s="88"/>
      <c r="P8" s="89"/>
      <c r="Q8" s="87"/>
      <c r="R8" s="98"/>
      <c r="S8" s="98"/>
      <c r="T8" s="98"/>
      <c r="U8" s="98"/>
      <c r="V8" s="88"/>
      <c r="W8" s="94"/>
      <c r="X8" s="94"/>
      <c r="Y8" s="89"/>
      <c r="Z8" s="98"/>
      <c r="AA8" s="98"/>
      <c r="AB8" s="98"/>
      <c r="AC8" s="98"/>
      <c r="AD8" s="98"/>
      <c r="AE8" s="98"/>
      <c r="AF8" s="30">
        <f>SUM(Таблица10[[#This Row],[Д1]:[П2]])</f>
        <v>0</v>
      </c>
      <c r="AG8" s="30">
        <f>SUM(Таблица10[[#This Row],[З5]:[З15]])</f>
        <v>0</v>
      </c>
      <c r="AH8" s="30">
        <f>SUM(Таблица10[[#This Row],[Сумма ПБ за УЧ]:[Сумма ПБ за ПЧ]])</f>
        <v>0</v>
      </c>
      <c r="AI8" s="31">
        <f>Таблица10[[#This Row],[Общее количество  ПБ]]/24</f>
        <v>0</v>
      </c>
      <c r="AJ8" s="28" t="str">
        <f>IF(Таблица10[[#This Row],[Общее количество  ПБ]]&gt;=22,"Да","Нет")</f>
        <v>Нет</v>
      </c>
      <c r="AK8" s="28" t="str">
        <f>IF(Таблица10[[#This Row],[Сумма ПБ за УЧ]]&gt;=9,"Да","Нет")</f>
        <v>Нет</v>
      </c>
      <c r="AL8" s="28" t="str">
        <f>IF(Таблица10[[#This Row],[Общее количество  ПБ]]&gt;=22,"Да","Нет")</f>
        <v>Нет</v>
      </c>
    </row>
    <row r="9" spans="1:38" x14ac:dyDescent="0.25">
      <c r="A9" s="84"/>
      <c r="B9" s="100"/>
      <c r="C9" s="99"/>
      <c r="D9" s="87"/>
      <c r="E9" s="87"/>
      <c r="F9" s="87"/>
      <c r="G9" s="88"/>
      <c r="H9" s="89"/>
      <c r="I9" s="88"/>
      <c r="J9" s="94"/>
      <c r="K9" s="89"/>
      <c r="L9" s="88"/>
      <c r="M9" s="94"/>
      <c r="N9" s="89"/>
      <c r="O9" s="88"/>
      <c r="P9" s="89"/>
      <c r="Q9" s="87"/>
      <c r="R9" s="98"/>
      <c r="S9" s="98"/>
      <c r="T9" s="98"/>
      <c r="U9" s="98"/>
      <c r="V9" s="88"/>
      <c r="W9" s="94"/>
      <c r="X9" s="94"/>
      <c r="Y9" s="89"/>
      <c r="Z9" s="98"/>
      <c r="AA9" s="98"/>
      <c r="AB9" s="98"/>
      <c r="AC9" s="98"/>
      <c r="AD9" s="98"/>
      <c r="AE9" s="98"/>
      <c r="AF9" s="30">
        <f>SUM(Таблица10[[#This Row],[Д1]:[П2]])</f>
        <v>0</v>
      </c>
      <c r="AG9" s="30">
        <f>SUM(Таблица10[[#This Row],[З5]:[З15]])</f>
        <v>0</v>
      </c>
      <c r="AH9" s="30">
        <f>SUM(Таблица10[[#This Row],[Сумма ПБ за УЧ]:[Сумма ПБ за ПЧ]])</f>
        <v>0</v>
      </c>
      <c r="AI9" s="31">
        <f>Таблица10[[#This Row],[Общее количество  ПБ]]/24</f>
        <v>0</v>
      </c>
      <c r="AJ9" s="28" t="str">
        <f>IF(Таблица10[[#This Row],[Общее количество  ПБ]]&gt;=22,"Да","Нет")</f>
        <v>Нет</v>
      </c>
      <c r="AK9" s="28" t="str">
        <f>IF(Таблица10[[#This Row],[Сумма ПБ за УЧ]]&gt;=9,"Да","Нет")</f>
        <v>Нет</v>
      </c>
      <c r="AL9" s="28" t="str">
        <f>IF(Таблица10[[#This Row],[Общее количество  ПБ]]&gt;=22,"Да","Нет")</f>
        <v>Нет</v>
      </c>
    </row>
    <row r="10" spans="1:38" x14ac:dyDescent="0.25">
      <c r="A10" s="84"/>
      <c r="B10" s="100"/>
      <c r="C10" s="99"/>
      <c r="D10" s="87"/>
      <c r="E10" s="87"/>
      <c r="F10" s="87"/>
      <c r="G10" s="88"/>
      <c r="H10" s="89"/>
      <c r="I10" s="88"/>
      <c r="J10" s="94"/>
      <c r="K10" s="89"/>
      <c r="L10" s="88"/>
      <c r="M10" s="94"/>
      <c r="N10" s="89"/>
      <c r="O10" s="88"/>
      <c r="P10" s="89"/>
      <c r="Q10" s="87"/>
      <c r="R10" s="98"/>
      <c r="S10" s="98"/>
      <c r="T10" s="98"/>
      <c r="U10" s="98"/>
      <c r="V10" s="88"/>
      <c r="W10" s="94"/>
      <c r="X10" s="94"/>
      <c r="Y10" s="89"/>
      <c r="Z10" s="98"/>
      <c r="AA10" s="98"/>
      <c r="AB10" s="98"/>
      <c r="AC10" s="98"/>
      <c r="AD10" s="98"/>
      <c r="AE10" s="98"/>
      <c r="AF10" s="30">
        <f>SUM(Таблица10[[#This Row],[Д1]:[П2]])</f>
        <v>0</v>
      </c>
      <c r="AG10" s="30">
        <f>SUM(Таблица10[[#This Row],[З5]:[З15]])</f>
        <v>0</v>
      </c>
      <c r="AH10" s="30">
        <f>SUM(Таблица10[[#This Row],[Сумма ПБ за УЧ]:[Сумма ПБ за ПЧ]])</f>
        <v>0</v>
      </c>
      <c r="AI10" s="31">
        <f>Таблица10[[#This Row],[Общее количество  ПБ]]/24</f>
        <v>0</v>
      </c>
      <c r="AJ10" s="28" t="str">
        <f>IF(Таблица10[[#This Row],[Общее количество  ПБ]]&gt;=22,"Да","Нет")</f>
        <v>Нет</v>
      </c>
      <c r="AK10" s="28" t="str">
        <f>IF(Таблица10[[#This Row],[Сумма ПБ за УЧ]]&gt;=9,"Да","Нет")</f>
        <v>Нет</v>
      </c>
      <c r="AL10" s="28" t="str">
        <f>IF(Таблица10[[#This Row],[Общее количество  ПБ]]&gt;=22,"Да","Нет")</f>
        <v>Нет</v>
      </c>
    </row>
    <row r="11" spans="1:38" x14ac:dyDescent="0.25">
      <c r="A11" s="84"/>
      <c r="B11" s="100"/>
      <c r="C11" s="99"/>
      <c r="D11" s="87"/>
      <c r="E11" s="87"/>
      <c r="F11" s="87"/>
      <c r="G11" s="88"/>
      <c r="H11" s="89"/>
      <c r="I11" s="88"/>
      <c r="J11" s="94"/>
      <c r="K11" s="89"/>
      <c r="L11" s="88"/>
      <c r="M11" s="94"/>
      <c r="N11" s="89"/>
      <c r="O11" s="88"/>
      <c r="P11" s="89"/>
      <c r="Q11" s="87"/>
      <c r="R11" s="98"/>
      <c r="S11" s="98"/>
      <c r="T11" s="98"/>
      <c r="U11" s="98"/>
      <c r="V11" s="88"/>
      <c r="W11" s="94"/>
      <c r="X11" s="94"/>
      <c r="Y11" s="89"/>
      <c r="Z11" s="98"/>
      <c r="AA11" s="98"/>
      <c r="AB11" s="98"/>
      <c r="AC11" s="98"/>
      <c r="AD11" s="98"/>
      <c r="AE11" s="98"/>
      <c r="AF11" s="30">
        <f>SUM(Таблица10[[#This Row],[Д1]:[П2]])</f>
        <v>0</v>
      </c>
      <c r="AG11" s="30">
        <f>SUM(Таблица10[[#This Row],[З5]:[З15]])</f>
        <v>0</v>
      </c>
      <c r="AH11" s="30">
        <f>SUM(Таблица10[[#This Row],[Сумма ПБ за УЧ]:[Сумма ПБ за ПЧ]])</f>
        <v>0</v>
      </c>
      <c r="AI11" s="31">
        <f>Таблица10[[#This Row],[Общее количество  ПБ]]/24</f>
        <v>0</v>
      </c>
      <c r="AJ11" s="28" t="str">
        <f>IF(Таблица10[[#This Row],[Общее количество  ПБ]]&gt;=22,"Да","Нет")</f>
        <v>Нет</v>
      </c>
      <c r="AK11" s="28" t="str">
        <f>IF(Таблица10[[#This Row],[Сумма ПБ за УЧ]]&gt;=9,"Да","Нет")</f>
        <v>Нет</v>
      </c>
      <c r="AL11" s="28" t="str">
        <f>IF(Таблица10[[#This Row],[Общее количество  ПБ]]&gt;=22,"Да","Нет")</f>
        <v>Нет</v>
      </c>
    </row>
    <row r="12" spans="1:38" x14ac:dyDescent="0.25">
      <c r="A12" s="84"/>
      <c r="B12" s="100"/>
      <c r="C12" s="99"/>
      <c r="D12" s="87"/>
      <c r="E12" s="87"/>
      <c r="F12" s="87"/>
      <c r="G12" s="88"/>
      <c r="H12" s="89"/>
      <c r="I12" s="88"/>
      <c r="J12" s="94"/>
      <c r="K12" s="89"/>
      <c r="L12" s="88"/>
      <c r="M12" s="94"/>
      <c r="N12" s="89"/>
      <c r="O12" s="88"/>
      <c r="P12" s="89"/>
      <c r="Q12" s="87"/>
      <c r="R12" s="98"/>
      <c r="S12" s="98"/>
      <c r="T12" s="98"/>
      <c r="U12" s="98"/>
      <c r="V12" s="88"/>
      <c r="W12" s="94"/>
      <c r="X12" s="94"/>
      <c r="Y12" s="89"/>
      <c r="Z12" s="98"/>
      <c r="AA12" s="98"/>
      <c r="AB12" s="98"/>
      <c r="AC12" s="98"/>
      <c r="AD12" s="98"/>
      <c r="AE12" s="98"/>
      <c r="AF12" s="30">
        <f>SUM(Таблица10[[#This Row],[Д1]:[П2]])</f>
        <v>0</v>
      </c>
      <c r="AG12" s="30">
        <f>SUM(Таблица10[[#This Row],[З5]:[З15]])</f>
        <v>0</v>
      </c>
      <c r="AH12" s="30">
        <f>SUM(Таблица10[[#This Row],[Сумма ПБ за УЧ]:[Сумма ПБ за ПЧ]])</f>
        <v>0</v>
      </c>
      <c r="AI12" s="31">
        <f>Таблица10[[#This Row],[Общее количество  ПБ]]/24</f>
        <v>0</v>
      </c>
      <c r="AJ12" s="28" t="str">
        <f>IF(Таблица10[[#This Row],[Общее количество  ПБ]]&gt;=22,"Да","Нет")</f>
        <v>Нет</v>
      </c>
      <c r="AK12" s="28" t="str">
        <f>IF(Таблица10[[#This Row],[Сумма ПБ за УЧ]]&gt;=9,"Да","Нет")</f>
        <v>Нет</v>
      </c>
      <c r="AL12" s="28" t="str">
        <f>IF(Таблица10[[#This Row],[Общее количество  ПБ]]&gt;=22,"Да","Нет")</f>
        <v>Нет</v>
      </c>
    </row>
    <row r="13" spans="1:38" x14ac:dyDescent="0.25">
      <c r="A13" s="84"/>
      <c r="B13" s="100"/>
      <c r="C13" s="99"/>
      <c r="D13" s="87"/>
      <c r="E13" s="87"/>
      <c r="F13" s="87"/>
      <c r="G13" s="88"/>
      <c r="H13" s="89"/>
      <c r="I13" s="88"/>
      <c r="J13" s="94"/>
      <c r="K13" s="89"/>
      <c r="L13" s="88"/>
      <c r="M13" s="94"/>
      <c r="N13" s="89"/>
      <c r="O13" s="88"/>
      <c r="P13" s="89"/>
      <c r="Q13" s="87"/>
      <c r="R13" s="98"/>
      <c r="S13" s="98"/>
      <c r="T13" s="98"/>
      <c r="U13" s="98"/>
      <c r="V13" s="88"/>
      <c r="W13" s="94"/>
      <c r="X13" s="94"/>
      <c r="Y13" s="89"/>
      <c r="Z13" s="98"/>
      <c r="AA13" s="98"/>
      <c r="AB13" s="98"/>
      <c r="AC13" s="98"/>
      <c r="AD13" s="98"/>
      <c r="AE13" s="98"/>
      <c r="AF13" s="30">
        <f>SUM(Таблица10[[#This Row],[Д1]:[П2]])</f>
        <v>0</v>
      </c>
      <c r="AG13" s="30">
        <f>SUM(Таблица10[[#This Row],[З5]:[З15]])</f>
        <v>0</v>
      </c>
      <c r="AH13" s="30">
        <f>SUM(Таблица10[[#This Row],[Сумма ПБ за УЧ]:[Сумма ПБ за ПЧ]])</f>
        <v>0</v>
      </c>
      <c r="AI13" s="31">
        <f>Таблица10[[#This Row],[Общее количество  ПБ]]/24</f>
        <v>0</v>
      </c>
      <c r="AJ13" s="28" t="str">
        <f>IF(Таблица10[[#This Row],[Общее количество  ПБ]]&gt;=22,"Да","Нет")</f>
        <v>Нет</v>
      </c>
      <c r="AK13" s="28" t="str">
        <f>IF(Таблица10[[#This Row],[Сумма ПБ за УЧ]]&gt;=9,"Да","Нет")</f>
        <v>Нет</v>
      </c>
      <c r="AL13" s="28" t="str">
        <f>IF(Таблица10[[#This Row],[Общее количество  ПБ]]&gt;=22,"Да","Нет")</f>
        <v>Нет</v>
      </c>
    </row>
    <row r="14" spans="1:38" x14ac:dyDescent="0.25">
      <c r="A14" s="84"/>
      <c r="B14" s="100"/>
      <c r="C14" s="99"/>
      <c r="D14" s="87"/>
      <c r="E14" s="87"/>
      <c r="F14" s="87"/>
      <c r="G14" s="88"/>
      <c r="H14" s="89"/>
      <c r="I14" s="88"/>
      <c r="J14" s="94"/>
      <c r="K14" s="89"/>
      <c r="L14" s="88"/>
      <c r="M14" s="94"/>
      <c r="N14" s="89"/>
      <c r="O14" s="88"/>
      <c r="P14" s="89"/>
      <c r="Q14" s="87"/>
      <c r="R14" s="98"/>
      <c r="S14" s="98"/>
      <c r="T14" s="98"/>
      <c r="U14" s="98"/>
      <c r="V14" s="88"/>
      <c r="W14" s="94"/>
      <c r="X14" s="94"/>
      <c r="Y14" s="89"/>
      <c r="Z14" s="98"/>
      <c r="AA14" s="98"/>
      <c r="AB14" s="98"/>
      <c r="AC14" s="98"/>
      <c r="AD14" s="98"/>
      <c r="AE14" s="98"/>
      <c r="AF14" s="30">
        <f>SUM(Таблица10[[#This Row],[Д1]:[П2]])</f>
        <v>0</v>
      </c>
      <c r="AG14" s="30">
        <f>SUM(Таблица10[[#This Row],[З5]:[З15]])</f>
        <v>0</v>
      </c>
      <c r="AH14" s="30">
        <f>SUM(Таблица10[[#This Row],[Сумма ПБ за УЧ]:[Сумма ПБ за ПЧ]])</f>
        <v>0</v>
      </c>
      <c r="AI14" s="31">
        <f>Таблица10[[#This Row],[Общее количество  ПБ]]/24</f>
        <v>0</v>
      </c>
      <c r="AJ14" s="28" t="str">
        <f>IF(Таблица10[[#This Row],[Общее количество  ПБ]]&gt;=22,"Да","Нет")</f>
        <v>Нет</v>
      </c>
      <c r="AK14" s="28" t="str">
        <f>IF(Таблица10[[#This Row],[Сумма ПБ за УЧ]]&gt;=9,"Да","Нет")</f>
        <v>Нет</v>
      </c>
      <c r="AL14" s="28" t="str">
        <f>IF(Таблица10[[#This Row],[Общее количество  ПБ]]&gt;=22,"Да","Нет")</f>
        <v>Нет</v>
      </c>
    </row>
    <row r="15" spans="1:38" x14ac:dyDescent="0.25">
      <c r="A15" s="84"/>
      <c r="B15" s="100"/>
      <c r="C15" s="99"/>
      <c r="D15" s="87"/>
      <c r="E15" s="87"/>
      <c r="F15" s="87"/>
      <c r="G15" s="88"/>
      <c r="H15" s="89"/>
      <c r="I15" s="88"/>
      <c r="J15" s="94"/>
      <c r="K15" s="89"/>
      <c r="L15" s="88"/>
      <c r="M15" s="94"/>
      <c r="N15" s="89"/>
      <c r="O15" s="88"/>
      <c r="P15" s="89"/>
      <c r="Q15" s="87"/>
      <c r="R15" s="98"/>
      <c r="S15" s="98"/>
      <c r="T15" s="98"/>
      <c r="U15" s="98"/>
      <c r="V15" s="88"/>
      <c r="W15" s="94"/>
      <c r="X15" s="94"/>
      <c r="Y15" s="89"/>
      <c r="Z15" s="98"/>
      <c r="AA15" s="98"/>
      <c r="AB15" s="98"/>
      <c r="AC15" s="98"/>
      <c r="AD15" s="98"/>
      <c r="AE15" s="98"/>
      <c r="AF15" s="30">
        <f>SUM(Таблица10[[#This Row],[Д1]:[П2]])</f>
        <v>0</v>
      </c>
      <c r="AG15" s="30">
        <f>SUM(Таблица10[[#This Row],[З5]:[З15]])</f>
        <v>0</v>
      </c>
      <c r="AH15" s="30">
        <f>SUM(Таблица10[[#This Row],[Сумма ПБ за УЧ]:[Сумма ПБ за ПЧ]])</f>
        <v>0</v>
      </c>
      <c r="AI15" s="31">
        <f>Таблица10[[#This Row],[Общее количество  ПБ]]/24</f>
        <v>0</v>
      </c>
      <c r="AJ15" s="28" t="str">
        <f>IF(Таблица10[[#This Row],[Общее количество  ПБ]]&gt;=22,"Да","Нет")</f>
        <v>Нет</v>
      </c>
      <c r="AK15" s="28" t="str">
        <f>IF(Таблица10[[#This Row],[Сумма ПБ за УЧ]]&gt;=9,"Да","Нет")</f>
        <v>Нет</v>
      </c>
      <c r="AL15" s="28" t="str">
        <f>IF(Таблица10[[#This Row],[Общее количество  ПБ]]&gt;=22,"Да","Нет")</f>
        <v>Нет</v>
      </c>
    </row>
    <row r="16" spans="1:38" x14ac:dyDescent="0.25">
      <c r="A16" s="84"/>
      <c r="B16" s="100"/>
      <c r="C16" s="99"/>
      <c r="D16" s="87"/>
      <c r="E16" s="87"/>
      <c r="F16" s="87"/>
      <c r="G16" s="88"/>
      <c r="H16" s="89"/>
      <c r="I16" s="88"/>
      <c r="J16" s="94"/>
      <c r="K16" s="89"/>
      <c r="L16" s="88"/>
      <c r="M16" s="94"/>
      <c r="N16" s="89"/>
      <c r="O16" s="88"/>
      <c r="P16" s="89"/>
      <c r="Q16" s="87"/>
      <c r="R16" s="98"/>
      <c r="S16" s="98"/>
      <c r="T16" s="98"/>
      <c r="U16" s="98"/>
      <c r="V16" s="88"/>
      <c r="W16" s="94"/>
      <c r="X16" s="94"/>
      <c r="Y16" s="89"/>
      <c r="Z16" s="98"/>
      <c r="AA16" s="98"/>
      <c r="AB16" s="98"/>
      <c r="AC16" s="98"/>
      <c r="AD16" s="98"/>
      <c r="AE16" s="98"/>
      <c r="AF16" s="30">
        <f>SUM(Таблица10[[#This Row],[Д1]:[П2]])</f>
        <v>0</v>
      </c>
      <c r="AG16" s="30">
        <f>SUM(Таблица10[[#This Row],[З5]:[З15]])</f>
        <v>0</v>
      </c>
      <c r="AH16" s="30">
        <f>SUM(Таблица10[[#This Row],[Сумма ПБ за УЧ]:[Сумма ПБ за ПЧ]])</f>
        <v>0</v>
      </c>
      <c r="AI16" s="31">
        <f>Таблица10[[#This Row],[Общее количество  ПБ]]/24</f>
        <v>0</v>
      </c>
      <c r="AJ16" s="28" t="str">
        <f>IF(Таблица10[[#This Row],[Общее количество  ПБ]]&gt;=22,"Да","Нет")</f>
        <v>Нет</v>
      </c>
      <c r="AK16" s="28" t="str">
        <f>IF(Таблица10[[#This Row],[Сумма ПБ за УЧ]]&gt;=9,"Да","Нет")</f>
        <v>Нет</v>
      </c>
      <c r="AL16" s="28" t="str">
        <f>IF(Таблица10[[#This Row],[Общее количество  ПБ]]&gt;=22,"Да","Нет")</f>
        <v>Нет</v>
      </c>
    </row>
    <row r="17" spans="1:38" x14ac:dyDescent="0.25">
      <c r="A17" s="84"/>
      <c r="B17" s="100"/>
      <c r="C17" s="99"/>
      <c r="D17" s="87"/>
      <c r="E17" s="87"/>
      <c r="F17" s="87"/>
      <c r="G17" s="88"/>
      <c r="H17" s="89"/>
      <c r="I17" s="88"/>
      <c r="J17" s="94"/>
      <c r="K17" s="89"/>
      <c r="L17" s="88"/>
      <c r="M17" s="94"/>
      <c r="N17" s="89"/>
      <c r="O17" s="88"/>
      <c r="P17" s="89"/>
      <c r="Q17" s="87"/>
      <c r="R17" s="98"/>
      <c r="S17" s="98"/>
      <c r="T17" s="98"/>
      <c r="U17" s="98"/>
      <c r="V17" s="88"/>
      <c r="W17" s="94"/>
      <c r="X17" s="94"/>
      <c r="Y17" s="89"/>
      <c r="Z17" s="98"/>
      <c r="AA17" s="98"/>
      <c r="AB17" s="98"/>
      <c r="AC17" s="98"/>
      <c r="AD17" s="98"/>
      <c r="AE17" s="98"/>
      <c r="AF17" s="30">
        <f>SUM(Таблица10[[#This Row],[Д1]:[П2]])</f>
        <v>0</v>
      </c>
      <c r="AG17" s="30">
        <f>SUM(Таблица10[[#This Row],[З5]:[З15]])</f>
        <v>0</v>
      </c>
      <c r="AH17" s="30">
        <f>SUM(Таблица10[[#This Row],[Сумма ПБ за УЧ]:[Сумма ПБ за ПЧ]])</f>
        <v>0</v>
      </c>
      <c r="AI17" s="31">
        <f>Таблица10[[#This Row],[Общее количество  ПБ]]/24</f>
        <v>0</v>
      </c>
      <c r="AJ17" s="28" t="str">
        <f>IF(Таблица10[[#This Row],[Общее количество  ПБ]]&gt;=22,"Да","Нет")</f>
        <v>Нет</v>
      </c>
      <c r="AK17" s="28" t="str">
        <f>IF(Таблица10[[#This Row],[Сумма ПБ за УЧ]]&gt;=9,"Да","Нет")</f>
        <v>Нет</v>
      </c>
      <c r="AL17" s="28" t="str">
        <f>IF(Таблица10[[#This Row],[Общее количество  ПБ]]&gt;=22,"Да","Нет")</f>
        <v>Нет</v>
      </c>
    </row>
    <row r="18" spans="1:38" x14ac:dyDescent="0.25">
      <c r="A18" s="84"/>
      <c r="B18" s="100"/>
      <c r="C18" s="99"/>
      <c r="D18" s="87"/>
      <c r="E18" s="87"/>
      <c r="F18" s="87"/>
      <c r="G18" s="88"/>
      <c r="H18" s="89"/>
      <c r="I18" s="88"/>
      <c r="J18" s="94"/>
      <c r="K18" s="89"/>
      <c r="L18" s="88"/>
      <c r="M18" s="94"/>
      <c r="N18" s="89"/>
      <c r="O18" s="88"/>
      <c r="P18" s="89"/>
      <c r="Q18" s="87"/>
      <c r="R18" s="98"/>
      <c r="S18" s="98"/>
      <c r="T18" s="98"/>
      <c r="U18" s="98"/>
      <c r="V18" s="88"/>
      <c r="W18" s="94"/>
      <c r="X18" s="94"/>
      <c r="Y18" s="89"/>
      <c r="Z18" s="98"/>
      <c r="AA18" s="98"/>
      <c r="AB18" s="98"/>
      <c r="AC18" s="98"/>
      <c r="AD18" s="98"/>
      <c r="AE18" s="98"/>
      <c r="AF18" s="30">
        <f>SUM(Таблица10[[#This Row],[Д1]:[П2]])</f>
        <v>0</v>
      </c>
      <c r="AG18" s="30">
        <f>SUM(Таблица10[[#This Row],[З5]:[З15]])</f>
        <v>0</v>
      </c>
      <c r="AH18" s="30">
        <f>SUM(Таблица10[[#This Row],[Сумма ПБ за УЧ]:[Сумма ПБ за ПЧ]])</f>
        <v>0</v>
      </c>
      <c r="AI18" s="31">
        <f>Таблица10[[#This Row],[Общее количество  ПБ]]/24</f>
        <v>0</v>
      </c>
      <c r="AJ18" s="28" t="str">
        <f>IF(Таблица10[[#This Row],[Общее количество  ПБ]]&gt;=22,"Да","Нет")</f>
        <v>Нет</v>
      </c>
      <c r="AK18" s="28" t="str">
        <f>IF(Таблица10[[#This Row],[Сумма ПБ за УЧ]]&gt;=9,"Да","Нет")</f>
        <v>Нет</v>
      </c>
      <c r="AL18" s="28" t="str">
        <f>IF(Таблица10[[#This Row],[Общее количество  ПБ]]&gt;=22,"Да","Нет")</f>
        <v>Нет</v>
      </c>
    </row>
    <row r="19" spans="1:38" x14ac:dyDescent="0.25">
      <c r="A19" s="84"/>
      <c r="B19" s="100"/>
      <c r="C19" s="99"/>
      <c r="D19" s="87"/>
      <c r="E19" s="87"/>
      <c r="F19" s="87"/>
      <c r="G19" s="88"/>
      <c r="H19" s="89"/>
      <c r="I19" s="88"/>
      <c r="J19" s="94"/>
      <c r="K19" s="89"/>
      <c r="L19" s="88"/>
      <c r="M19" s="94"/>
      <c r="N19" s="89"/>
      <c r="O19" s="88"/>
      <c r="P19" s="89"/>
      <c r="Q19" s="87"/>
      <c r="R19" s="98"/>
      <c r="S19" s="98"/>
      <c r="T19" s="98"/>
      <c r="U19" s="98"/>
      <c r="V19" s="88"/>
      <c r="W19" s="94"/>
      <c r="X19" s="94"/>
      <c r="Y19" s="89"/>
      <c r="Z19" s="98"/>
      <c r="AA19" s="98"/>
      <c r="AB19" s="98"/>
      <c r="AC19" s="98"/>
      <c r="AD19" s="98"/>
      <c r="AE19" s="98"/>
      <c r="AF19" s="30">
        <f>SUM(Таблица10[[#This Row],[Д1]:[П2]])</f>
        <v>0</v>
      </c>
      <c r="AG19" s="30">
        <f>SUM(Таблица10[[#This Row],[З5]:[З15]])</f>
        <v>0</v>
      </c>
      <c r="AH19" s="30">
        <f>SUM(Таблица10[[#This Row],[Сумма ПБ за УЧ]:[Сумма ПБ за ПЧ]])</f>
        <v>0</v>
      </c>
      <c r="AI19" s="31">
        <f>Таблица10[[#This Row],[Общее количество  ПБ]]/24</f>
        <v>0</v>
      </c>
      <c r="AJ19" s="28" t="str">
        <f>IF(Таблица10[[#This Row],[Общее количество  ПБ]]&gt;=22,"Да","Нет")</f>
        <v>Нет</v>
      </c>
      <c r="AK19" s="28" t="str">
        <f>IF(Таблица10[[#This Row],[Сумма ПБ за УЧ]]&gt;=9,"Да","Нет")</f>
        <v>Нет</v>
      </c>
      <c r="AL19" s="28" t="str">
        <f>IF(Таблица10[[#This Row],[Общее количество  ПБ]]&gt;=22,"Да","Нет")</f>
        <v>Нет</v>
      </c>
    </row>
    <row r="20" spans="1:38" x14ac:dyDescent="0.25">
      <c r="A20" s="84"/>
      <c r="B20" s="100"/>
      <c r="C20" s="99"/>
      <c r="D20" s="87"/>
      <c r="E20" s="87"/>
      <c r="F20" s="87"/>
      <c r="G20" s="88"/>
      <c r="H20" s="89"/>
      <c r="I20" s="88"/>
      <c r="J20" s="94"/>
      <c r="K20" s="89"/>
      <c r="L20" s="88"/>
      <c r="M20" s="94"/>
      <c r="N20" s="89"/>
      <c r="O20" s="88"/>
      <c r="P20" s="89"/>
      <c r="Q20" s="87"/>
      <c r="R20" s="98"/>
      <c r="S20" s="98"/>
      <c r="T20" s="98"/>
      <c r="U20" s="98"/>
      <c r="V20" s="88"/>
      <c r="W20" s="94"/>
      <c r="X20" s="94"/>
      <c r="Y20" s="89"/>
      <c r="Z20" s="98"/>
      <c r="AA20" s="98"/>
      <c r="AB20" s="98"/>
      <c r="AC20" s="98"/>
      <c r="AD20" s="98"/>
      <c r="AE20" s="98"/>
      <c r="AF20" s="30">
        <f>SUM(Таблица10[[#This Row],[Д1]:[П2]])</f>
        <v>0</v>
      </c>
      <c r="AG20" s="30">
        <f>SUM(Таблица10[[#This Row],[З5]:[З15]])</f>
        <v>0</v>
      </c>
      <c r="AH20" s="30">
        <f>SUM(Таблица10[[#This Row],[Сумма ПБ за УЧ]:[Сумма ПБ за ПЧ]])</f>
        <v>0</v>
      </c>
      <c r="AI20" s="31">
        <f>Таблица10[[#This Row],[Общее количество  ПБ]]/24</f>
        <v>0</v>
      </c>
      <c r="AJ20" s="28" t="str">
        <f>IF(Таблица10[[#This Row],[Общее количество  ПБ]]&gt;=22,"Да","Нет")</f>
        <v>Нет</v>
      </c>
      <c r="AK20" s="28" t="str">
        <f>IF(Таблица10[[#This Row],[Сумма ПБ за УЧ]]&gt;=9,"Да","Нет")</f>
        <v>Нет</v>
      </c>
      <c r="AL20" s="28" t="str">
        <f>IF(Таблица10[[#This Row],[Общее количество  ПБ]]&gt;=22,"Да","Нет")</f>
        <v>Нет</v>
      </c>
    </row>
    <row r="21" spans="1:38" x14ac:dyDescent="0.25">
      <c r="A21" s="84"/>
      <c r="B21" s="100"/>
      <c r="C21" s="99"/>
      <c r="D21" s="87"/>
      <c r="E21" s="87"/>
      <c r="F21" s="87"/>
      <c r="G21" s="88"/>
      <c r="H21" s="89"/>
      <c r="I21" s="88"/>
      <c r="J21" s="94"/>
      <c r="K21" s="89"/>
      <c r="L21" s="88"/>
      <c r="M21" s="94"/>
      <c r="N21" s="89"/>
      <c r="O21" s="88"/>
      <c r="P21" s="89"/>
      <c r="Q21" s="87"/>
      <c r="R21" s="98"/>
      <c r="S21" s="98"/>
      <c r="T21" s="98"/>
      <c r="U21" s="98"/>
      <c r="V21" s="88"/>
      <c r="W21" s="94"/>
      <c r="X21" s="94"/>
      <c r="Y21" s="89"/>
      <c r="Z21" s="98"/>
      <c r="AA21" s="98"/>
      <c r="AB21" s="98"/>
      <c r="AC21" s="98"/>
      <c r="AD21" s="98"/>
      <c r="AE21" s="98"/>
      <c r="AF21" s="30">
        <f>SUM(Таблица10[[#This Row],[Д1]:[П2]])</f>
        <v>0</v>
      </c>
      <c r="AG21" s="30">
        <f>SUM(Таблица10[[#This Row],[З5]:[З15]])</f>
        <v>0</v>
      </c>
      <c r="AH21" s="30">
        <f>SUM(Таблица10[[#This Row],[Сумма ПБ за УЧ]:[Сумма ПБ за ПЧ]])</f>
        <v>0</v>
      </c>
      <c r="AI21" s="31">
        <f>Таблица10[[#This Row],[Общее количество  ПБ]]/24</f>
        <v>0</v>
      </c>
      <c r="AJ21" s="28" t="str">
        <f>IF(Таблица10[[#This Row],[Общее количество  ПБ]]&gt;=22,"Да","Нет")</f>
        <v>Нет</v>
      </c>
      <c r="AK21" s="28" t="str">
        <f>IF(Таблица10[[#This Row],[Сумма ПБ за УЧ]]&gt;=9,"Да","Нет")</f>
        <v>Нет</v>
      </c>
      <c r="AL21" s="28" t="str">
        <f>IF(Таблица10[[#This Row],[Общее количество  ПБ]]&gt;=22,"Да","Нет")</f>
        <v>Нет</v>
      </c>
    </row>
    <row r="22" spans="1:38" x14ac:dyDescent="0.25">
      <c r="A22" s="84"/>
      <c r="B22" s="100"/>
      <c r="C22" s="99"/>
      <c r="D22" s="87"/>
      <c r="E22" s="87"/>
      <c r="F22" s="87"/>
      <c r="G22" s="88"/>
      <c r="H22" s="89"/>
      <c r="I22" s="88"/>
      <c r="J22" s="94"/>
      <c r="K22" s="89"/>
      <c r="L22" s="88"/>
      <c r="M22" s="94"/>
      <c r="N22" s="89"/>
      <c r="O22" s="88"/>
      <c r="P22" s="89"/>
      <c r="Q22" s="87"/>
      <c r="R22" s="98"/>
      <c r="S22" s="98"/>
      <c r="T22" s="98"/>
      <c r="U22" s="98"/>
      <c r="V22" s="88"/>
      <c r="W22" s="94"/>
      <c r="X22" s="94"/>
      <c r="Y22" s="89"/>
      <c r="Z22" s="98"/>
      <c r="AA22" s="98"/>
      <c r="AB22" s="98"/>
      <c r="AC22" s="98"/>
      <c r="AD22" s="98"/>
      <c r="AE22" s="98"/>
      <c r="AF22" s="30">
        <f>SUM(Таблица10[[#This Row],[Д1]:[П2]])</f>
        <v>0</v>
      </c>
      <c r="AG22" s="30">
        <f>SUM(Таблица10[[#This Row],[З5]:[З15]])</f>
        <v>0</v>
      </c>
      <c r="AH22" s="30">
        <f>SUM(Таблица10[[#This Row],[Сумма ПБ за УЧ]:[Сумма ПБ за ПЧ]])</f>
        <v>0</v>
      </c>
      <c r="AI22" s="31">
        <f>Таблица10[[#This Row],[Общее количество  ПБ]]/24</f>
        <v>0</v>
      </c>
      <c r="AJ22" s="28" t="str">
        <f>IF(Таблица10[[#This Row],[Общее количество  ПБ]]&gt;=22,"Да","Нет")</f>
        <v>Нет</v>
      </c>
      <c r="AK22" s="28" t="str">
        <f>IF(Таблица10[[#This Row],[Сумма ПБ за УЧ]]&gt;=9,"Да","Нет")</f>
        <v>Нет</v>
      </c>
      <c r="AL22" s="28" t="str">
        <f>IF(Таблица10[[#This Row],[Общее количество  ПБ]]&gt;=22,"Да","Нет")</f>
        <v>Нет</v>
      </c>
    </row>
    <row r="23" spans="1:38" x14ac:dyDescent="0.25">
      <c r="A23" s="84"/>
      <c r="B23" s="100"/>
      <c r="C23" s="99"/>
      <c r="D23" s="87"/>
      <c r="E23" s="87"/>
      <c r="F23" s="87"/>
      <c r="G23" s="88"/>
      <c r="H23" s="89"/>
      <c r="I23" s="88"/>
      <c r="J23" s="94"/>
      <c r="K23" s="89"/>
      <c r="L23" s="88"/>
      <c r="M23" s="94"/>
      <c r="N23" s="89"/>
      <c r="O23" s="88"/>
      <c r="P23" s="89"/>
      <c r="Q23" s="87"/>
      <c r="R23" s="98"/>
      <c r="S23" s="98"/>
      <c r="T23" s="98"/>
      <c r="U23" s="98"/>
      <c r="V23" s="88"/>
      <c r="W23" s="94"/>
      <c r="X23" s="94"/>
      <c r="Y23" s="89"/>
      <c r="Z23" s="98"/>
      <c r="AA23" s="98"/>
      <c r="AB23" s="98"/>
      <c r="AC23" s="98"/>
      <c r="AD23" s="98"/>
      <c r="AE23" s="98"/>
      <c r="AF23" s="30">
        <f>SUM(Таблица10[[#This Row],[Д1]:[П2]])</f>
        <v>0</v>
      </c>
      <c r="AG23" s="30">
        <f>SUM(Таблица10[[#This Row],[З5]:[З15]])</f>
        <v>0</v>
      </c>
      <c r="AH23" s="30">
        <f>SUM(Таблица10[[#This Row],[Сумма ПБ за УЧ]:[Сумма ПБ за ПЧ]])</f>
        <v>0</v>
      </c>
      <c r="AI23" s="31">
        <f>Таблица10[[#This Row],[Общее количество  ПБ]]/24</f>
        <v>0</v>
      </c>
      <c r="AJ23" s="28" t="str">
        <f>IF(Таблица10[[#This Row],[Общее количество  ПБ]]&gt;=22,"Да","Нет")</f>
        <v>Нет</v>
      </c>
      <c r="AK23" s="28" t="str">
        <f>IF(Таблица10[[#This Row],[Сумма ПБ за УЧ]]&gt;=9,"Да","Нет")</f>
        <v>Нет</v>
      </c>
      <c r="AL23" s="28" t="str">
        <f>IF(Таблица10[[#This Row],[Общее количество  ПБ]]&gt;=22,"Да","Нет")</f>
        <v>Нет</v>
      </c>
    </row>
    <row r="24" spans="1:38" x14ac:dyDescent="0.25">
      <c r="A24" s="84"/>
      <c r="B24" s="100"/>
      <c r="C24" s="99"/>
      <c r="D24" s="87"/>
      <c r="E24" s="87"/>
      <c r="F24" s="87"/>
      <c r="G24" s="88"/>
      <c r="H24" s="89"/>
      <c r="I24" s="88"/>
      <c r="J24" s="94"/>
      <c r="K24" s="89"/>
      <c r="L24" s="88"/>
      <c r="M24" s="94"/>
      <c r="N24" s="89"/>
      <c r="O24" s="88"/>
      <c r="P24" s="89"/>
      <c r="Q24" s="87"/>
      <c r="R24" s="98"/>
      <c r="S24" s="98"/>
      <c r="T24" s="98"/>
      <c r="U24" s="98"/>
      <c r="V24" s="88"/>
      <c r="W24" s="94"/>
      <c r="X24" s="94"/>
      <c r="Y24" s="89"/>
      <c r="Z24" s="98"/>
      <c r="AA24" s="98"/>
      <c r="AB24" s="98"/>
      <c r="AC24" s="98"/>
      <c r="AD24" s="98"/>
      <c r="AE24" s="98"/>
      <c r="AF24" s="30">
        <f>SUM(Таблица10[[#This Row],[Д1]:[П2]])</f>
        <v>0</v>
      </c>
      <c r="AG24" s="30">
        <f>SUM(Таблица10[[#This Row],[З5]:[З15]])</f>
        <v>0</v>
      </c>
      <c r="AH24" s="30">
        <f>SUM(Таблица10[[#This Row],[Сумма ПБ за УЧ]:[Сумма ПБ за ПЧ]])</f>
        <v>0</v>
      </c>
      <c r="AI24" s="31">
        <f>Таблица10[[#This Row],[Общее количество  ПБ]]/24</f>
        <v>0</v>
      </c>
      <c r="AJ24" s="28" t="str">
        <f>IF(Таблица10[[#This Row],[Общее количество  ПБ]]&gt;=22,"Да","Нет")</f>
        <v>Нет</v>
      </c>
      <c r="AK24" s="28" t="str">
        <f>IF(Таблица10[[#This Row],[Сумма ПБ за УЧ]]&gt;=9,"Да","Нет")</f>
        <v>Нет</v>
      </c>
      <c r="AL24" s="28" t="str">
        <f>IF(Таблица10[[#This Row],[Общее количество  ПБ]]&gt;=22,"Да","Нет")</f>
        <v>Нет</v>
      </c>
    </row>
    <row r="25" spans="1:38" x14ac:dyDescent="0.25">
      <c r="A25" s="84"/>
      <c r="B25" s="100"/>
      <c r="C25" s="99"/>
      <c r="D25" s="87"/>
      <c r="E25" s="87"/>
      <c r="F25" s="87"/>
      <c r="G25" s="88"/>
      <c r="H25" s="89"/>
      <c r="I25" s="88"/>
      <c r="J25" s="94"/>
      <c r="K25" s="89"/>
      <c r="L25" s="88"/>
      <c r="M25" s="94"/>
      <c r="N25" s="89"/>
      <c r="O25" s="88"/>
      <c r="P25" s="89"/>
      <c r="Q25" s="87"/>
      <c r="R25" s="98"/>
      <c r="S25" s="98"/>
      <c r="T25" s="98"/>
      <c r="U25" s="98"/>
      <c r="V25" s="88"/>
      <c r="W25" s="94"/>
      <c r="X25" s="94"/>
      <c r="Y25" s="89"/>
      <c r="Z25" s="98"/>
      <c r="AA25" s="98"/>
      <c r="AB25" s="98"/>
      <c r="AC25" s="98"/>
      <c r="AD25" s="98"/>
      <c r="AE25" s="98"/>
      <c r="AF25" s="30">
        <f>SUM(Таблица10[[#This Row],[Д1]:[П2]])</f>
        <v>0</v>
      </c>
      <c r="AG25" s="30">
        <f>SUM(Таблица10[[#This Row],[З5]:[З15]])</f>
        <v>0</v>
      </c>
      <c r="AH25" s="30">
        <f>SUM(Таблица10[[#This Row],[Сумма ПБ за УЧ]:[Сумма ПБ за ПЧ]])</f>
        <v>0</v>
      </c>
      <c r="AI25" s="31">
        <f>Таблица10[[#This Row],[Общее количество  ПБ]]/24</f>
        <v>0</v>
      </c>
      <c r="AJ25" s="28" t="str">
        <f>IF(Таблица10[[#This Row],[Общее количество  ПБ]]&gt;=22,"Да","Нет")</f>
        <v>Нет</v>
      </c>
      <c r="AK25" s="28" t="str">
        <f>IF(Таблица10[[#This Row],[Сумма ПБ за УЧ]]&gt;=9,"Да","Нет")</f>
        <v>Нет</v>
      </c>
      <c r="AL25" s="28" t="str">
        <f>IF(Таблица10[[#This Row],[Общее количество  ПБ]]&gt;=22,"Да","Нет")</f>
        <v>Нет</v>
      </c>
    </row>
    <row r="26" spans="1:38" x14ac:dyDescent="0.25">
      <c r="A26" s="84"/>
      <c r="B26" s="100"/>
      <c r="C26" s="99"/>
      <c r="D26" s="87"/>
      <c r="E26" s="87"/>
      <c r="F26" s="87"/>
      <c r="G26" s="88"/>
      <c r="H26" s="89"/>
      <c r="I26" s="88"/>
      <c r="J26" s="94"/>
      <c r="K26" s="89"/>
      <c r="L26" s="88"/>
      <c r="M26" s="94"/>
      <c r="N26" s="89"/>
      <c r="O26" s="88"/>
      <c r="P26" s="89"/>
      <c r="Q26" s="87"/>
      <c r="R26" s="98"/>
      <c r="S26" s="98"/>
      <c r="T26" s="98"/>
      <c r="U26" s="98"/>
      <c r="V26" s="88"/>
      <c r="W26" s="94"/>
      <c r="X26" s="94"/>
      <c r="Y26" s="89"/>
      <c r="Z26" s="98"/>
      <c r="AA26" s="98"/>
      <c r="AB26" s="98"/>
      <c r="AC26" s="98"/>
      <c r="AD26" s="98"/>
      <c r="AE26" s="98"/>
      <c r="AF26" s="30">
        <f>SUM(Таблица10[[#This Row],[Д1]:[П2]])</f>
        <v>0</v>
      </c>
      <c r="AG26" s="30">
        <f>SUM(Таблица10[[#This Row],[З5]:[З15]])</f>
        <v>0</v>
      </c>
      <c r="AH26" s="30">
        <f>SUM(Таблица10[[#This Row],[Сумма ПБ за УЧ]:[Сумма ПБ за ПЧ]])</f>
        <v>0</v>
      </c>
      <c r="AI26" s="31">
        <f>Таблица10[[#This Row],[Общее количество  ПБ]]/24</f>
        <v>0</v>
      </c>
      <c r="AJ26" s="28" t="str">
        <f>IF(Таблица10[[#This Row],[Общее количество  ПБ]]&gt;=22,"Да","Нет")</f>
        <v>Нет</v>
      </c>
      <c r="AK26" s="28" t="str">
        <f>IF(Таблица10[[#This Row],[Сумма ПБ за УЧ]]&gt;=9,"Да","Нет")</f>
        <v>Нет</v>
      </c>
      <c r="AL26" s="28" t="str">
        <f>IF(Таблица10[[#This Row],[Общее количество  ПБ]]&gt;=22,"Да","Нет")</f>
        <v>Нет</v>
      </c>
    </row>
    <row r="27" spans="1:38" x14ac:dyDescent="0.25">
      <c r="A27" s="84"/>
      <c r="B27" s="100"/>
      <c r="C27" s="99"/>
      <c r="D27" s="87"/>
      <c r="E27" s="87"/>
      <c r="F27" s="87"/>
      <c r="G27" s="88"/>
      <c r="H27" s="89"/>
      <c r="I27" s="88"/>
      <c r="J27" s="94"/>
      <c r="K27" s="89"/>
      <c r="L27" s="88"/>
      <c r="M27" s="94"/>
      <c r="N27" s="89"/>
      <c r="O27" s="88"/>
      <c r="P27" s="89"/>
      <c r="Q27" s="87"/>
      <c r="R27" s="98"/>
      <c r="S27" s="98"/>
      <c r="T27" s="98"/>
      <c r="U27" s="98"/>
      <c r="V27" s="88"/>
      <c r="W27" s="94"/>
      <c r="X27" s="94"/>
      <c r="Y27" s="89"/>
      <c r="Z27" s="98"/>
      <c r="AA27" s="98"/>
      <c r="AB27" s="98"/>
      <c r="AC27" s="98"/>
      <c r="AD27" s="98"/>
      <c r="AE27" s="98"/>
      <c r="AF27" s="30">
        <f>SUM(Таблица10[[#This Row],[Д1]:[П2]])</f>
        <v>0</v>
      </c>
      <c r="AG27" s="30">
        <f>SUM(Таблица10[[#This Row],[З5]:[З15]])</f>
        <v>0</v>
      </c>
      <c r="AH27" s="30">
        <f>SUM(Таблица10[[#This Row],[Сумма ПБ за УЧ]:[Сумма ПБ за ПЧ]])</f>
        <v>0</v>
      </c>
      <c r="AI27" s="31">
        <f>Таблица10[[#This Row],[Общее количество  ПБ]]/24</f>
        <v>0</v>
      </c>
      <c r="AJ27" s="28" t="str">
        <f>IF(Таблица10[[#This Row],[Общее количество  ПБ]]&gt;=22,"Да","Нет")</f>
        <v>Нет</v>
      </c>
      <c r="AK27" s="28" t="str">
        <f>IF(Таблица10[[#This Row],[Сумма ПБ за УЧ]]&gt;=9,"Да","Нет")</f>
        <v>Нет</v>
      </c>
      <c r="AL27" s="28" t="str">
        <f>IF(Таблица10[[#This Row],[Общее количество  ПБ]]&gt;=22,"Да","Нет")</f>
        <v>Нет</v>
      </c>
    </row>
    <row r="28" spans="1:38" x14ac:dyDescent="0.25">
      <c r="A28" s="84"/>
      <c r="B28" s="100"/>
      <c r="C28" s="99"/>
      <c r="D28" s="87"/>
      <c r="E28" s="87"/>
      <c r="F28" s="87"/>
      <c r="G28" s="88"/>
      <c r="H28" s="89"/>
      <c r="I28" s="88"/>
      <c r="J28" s="94"/>
      <c r="K28" s="89"/>
      <c r="L28" s="88"/>
      <c r="M28" s="94"/>
      <c r="N28" s="89"/>
      <c r="O28" s="88"/>
      <c r="P28" s="89"/>
      <c r="Q28" s="87"/>
      <c r="R28" s="98"/>
      <c r="S28" s="98"/>
      <c r="T28" s="98"/>
      <c r="U28" s="98"/>
      <c r="V28" s="88"/>
      <c r="W28" s="94"/>
      <c r="X28" s="94"/>
      <c r="Y28" s="89"/>
      <c r="Z28" s="98"/>
      <c r="AA28" s="98"/>
      <c r="AB28" s="98"/>
      <c r="AC28" s="98"/>
      <c r="AD28" s="98"/>
      <c r="AE28" s="98"/>
      <c r="AF28" s="30">
        <f>SUM(Таблица10[[#This Row],[Д1]:[П2]])</f>
        <v>0</v>
      </c>
      <c r="AG28" s="30">
        <f>SUM(Таблица10[[#This Row],[З5]:[З15]])</f>
        <v>0</v>
      </c>
      <c r="AH28" s="30">
        <f>SUM(Таблица10[[#This Row],[Сумма ПБ за УЧ]:[Сумма ПБ за ПЧ]])</f>
        <v>0</v>
      </c>
      <c r="AI28" s="31">
        <f>Таблица10[[#This Row],[Общее количество  ПБ]]/24</f>
        <v>0</v>
      </c>
      <c r="AJ28" s="28" t="str">
        <f>IF(Таблица10[[#This Row],[Общее количество  ПБ]]&gt;=22,"Да","Нет")</f>
        <v>Нет</v>
      </c>
      <c r="AK28" s="28" t="str">
        <f>IF(Таблица10[[#This Row],[Сумма ПБ за УЧ]]&gt;=9,"Да","Нет")</f>
        <v>Нет</v>
      </c>
      <c r="AL28" s="28" t="str">
        <f>IF(Таблица10[[#This Row],[Общее количество  ПБ]]&gt;=22,"Да","Нет")</f>
        <v>Нет</v>
      </c>
    </row>
    <row r="29" spans="1:38" x14ac:dyDescent="0.25">
      <c r="A29" s="84"/>
      <c r="B29" s="100"/>
      <c r="C29" s="99"/>
      <c r="D29" s="87"/>
      <c r="E29" s="87"/>
      <c r="F29" s="87"/>
      <c r="G29" s="88"/>
      <c r="H29" s="89"/>
      <c r="I29" s="88"/>
      <c r="J29" s="94"/>
      <c r="K29" s="89"/>
      <c r="L29" s="88"/>
      <c r="M29" s="94"/>
      <c r="N29" s="89"/>
      <c r="O29" s="88"/>
      <c r="P29" s="89"/>
      <c r="Q29" s="87"/>
      <c r="R29" s="98"/>
      <c r="S29" s="98"/>
      <c r="T29" s="98"/>
      <c r="U29" s="98"/>
      <c r="V29" s="88"/>
      <c r="W29" s="94"/>
      <c r="X29" s="94"/>
      <c r="Y29" s="89"/>
      <c r="Z29" s="98"/>
      <c r="AA29" s="98"/>
      <c r="AB29" s="98"/>
      <c r="AC29" s="98"/>
      <c r="AD29" s="98"/>
      <c r="AE29" s="98"/>
      <c r="AF29" s="30">
        <f>SUM(Таблица10[[#This Row],[Д1]:[П2]])</f>
        <v>0</v>
      </c>
      <c r="AG29" s="30">
        <f>SUM(Таблица10[[#This Row],[З5]:[З15]])</f>
        <v>0</v>
      </c>
      <c r="AH29" s="30">
        <f>SUM(Таблица10[[#This Row],[Сумма ПБ за УЧ]:[Сумма ПБ за ПЧ]])</f>
        <v>0</v>
      </c>
      <c r="AI29" s="31">
        <f>Таблица10[[#This Row],[Общее количество  ПБ]]/24</f>
        <v>0</v>
      </c>
      <c r="AJ29" s="28" t="str">
        <f>IF(Таблица10[[#This Row],[Общее количество  ПБ]]&gt;=22,"Да","Нет")</f>
        <v>Нет</v>
      </c>
      <c r="AK29" s="28" t="str">
        <f>IF(Таблица10[[#This Row],[Сумма ПБ за УЧ]]&gt;=9,"Да","Нет")</f>
        <v>Нет</v>
      </c>
      <c r="AL29" s="28" t="str">
        <f>IF(Таблица10[[#This Row],[Общее количество  ПБ]]&gt;=22,"Да","Нет")</f>
        <v>Нет</v>
      </c>
    </row>
    <row r="30" spans="1:38" x14ac:dyDescent="0.25">
      <c r="A30" s="84"/>
      <c r="B30" s="100"/>
      <c r="C30" s="99"/>
      <c r="D30" s="87"/>
      <c r="E30" s="87"/>
      <c r="F30" s="87"/>
      <c r="G30" s="88"/>
      <c r="H30" s="89"/>
      <c r="I30" s="88"/>
      <c r="J30" s="94"/>
      <c r="K30" s="89"/>
      <c r="L30" s="88"/>
      <c r="M30" s="94"/>
      <c r="N30" s="89"/>
      <c r="O30" s="88"/>
      <c r="P30" s="89"/>
      <c r="Q30" s="87"/>
      <c r="R30" s="98"/>
      <c r="S30" s="98"/>
      <c r="T30" s="98"/>
      <c r="U30" s="98"/>
      <c r="V30" s="88"/>
      <c r="W30" s="94"/>
      <c r="X30" s="94"/>
      <c r="Y30" s="89"/>
      <c r="Z30" s="98"/>
      <c r="AA30" s="98"/>
      <c r="AB30" s="98"/>
      <c r="AC30" s="98"/>
      <c r="AD30" s="98"/>
      <c r="AE30" s="98"/>
      <c r="AF30" s="30">
        <f>SUM(Таблица10[[#This Row],[Д1]:[П2]])</f>
        <v>0</v>
      </c>
      <c r="AG30" s="30">
        <f>SUM(Таблица10[[#This Row],[З5]:[З15]])</f>
        <v>0</v>
      </c>
      <c r="AH30" s="30">
        <f>SUM(Таблица10[[#This Row],[Сумма ПБ за УЧ]:[Сумма ПБ за ПЧ]])</f>
        <v>0</v>
      </c>
      <c r="AI30" s="31">
        <f>Таблица10[[#This Row],[Общее количество  ПБ]]/24</f>
        <v>0</v>
      </c>
      <c r="AJ30" s="28" t="str">
        <f>IF(Таблица10[[#This Row],[Общее количество  ПБ]]&gt;=22,"Да","Нет")</f>
        <v>Нет</v>
      </c>
      <c r="AK30" s="28" t="str">
        <f>IF(Таблица10[[#This Row],[Сумма ПБ за УЧ]]&gt;=9,"Да","Нет")</f>
        <v>Нет</v>
      </c>
      <c r="AL30" s="28" t="str">
        <f>IF(Таблица10[[#This Row],[Общее количество  ПБ]]&gt;=22,"Да","Нет")</f>
        <v>Нет</v>
      </c>
    </row>
    <row r="31" spans="1:38" x14ac:dyDescent="0.25">
      <c r="A31" s="84"/>
      <c r="B31" s="100"/>
      <c r="C31" s="99"/>
      <c r="D31" s="87"/>
      <c r="E31" s="87"/>
      <c r="F31" s="87"/>
      <c r="G31" s="88"/>
      <c r="H31" s="89"/>
      <c r="I31" s="88"/>
      <c r="J31" s="94"/>
      <c r="K31" s="89"/>
      <c r="L31" s="88"/>
      <c r="M31" s="94"/>
      <c r="N31" s="89"/>
      <c r="O31" s="88"/>
      <c r="P31" s="89"/>
      <c r="Q31" s="87"/>
      <c r="R31" s="98"/>
      <c r="S31" s="98"/>
      <c r="T31" s="98"/>
      <c r="U31" s="98"/>
      <c r="V31" s="88"/>
      <c r="W31" s="94"/>
      <c r="X31" s="94"/>
      <c r="Y31" s="89"/>
      <c r="Z31" s="98"/>
      <c r="AA31" s="98"/>
      <c r="AB31" s="98"/>
      <c r="AC31" s="98"/>
      <c r="AD31" s="98"/>
      <c r="AE31" s="98"/>
      <c r="AF31" s="30">
        <f>SUM(Таблица10[[#This Row],[Д1]:[П2]])</f>
        <v>0</v>
      </c>
      <c r="AG31" s="30">
        <f>SUM(Таблица10[[#This Row],[З5]:[З15]])</f>
        <v>0</v>
      </c>
      <c r="AH31" s="30">
        <f>SUM(Таблица10[[#This Row],[Сумма ПБ за УЧ]:[Сумма ПБ за ПЧ]])</f>
        <v>0</v>
      </c>
      <c r="AI31" s="31">
        <f>Таблица10[[#This Row],[Общее количество  ПБ]]/24</f>
        <v>0</v>
      </c>
      <c r="AJ31" s="28" t="str">
        <f>IF(Таблица10[[#This Row],[Общее количество  ПБ]]&gt;=22,"Да","Нет")</f>
        <v>Нет</v>
      </c>
      <c r="AK31" s="28" t="str">
        <f>IF(Таблица10[[#This Row],[Сумма ПБ за УЧ]]&gt;=9,"Да","Нет")</f>
        <v>Нет</v>
      </c>
      <c r="AL31" s="28" t="str">
        <f>IF(Таблица10[[#This Row],[Общее количество  ПБ]]&gt;=22,"Да","Нет")</f>
        <v>Нет</v>
      </c>
    </row>
    <row r="32" spans="1:38" x14ac:dyDescent="0.25">
      <c r="A32" s="84"/>
      <c r="B32" s="100"/>
      <c r="C32" s="99"/>
      <c r="D32" s="87"/>
      <c r="E32" s="87"/>
      <c r="F32" s="87"/>
      <c r="G32" s="88"/>
      <c r="H32" s="89"/>
      <c r="I32" s="88"/>
      <c r="J32" s="94"/>
      <c r="K32" s="89"/>
      <c r="L32" s="88"/>
      <c r="M32" s="94"/>
      <c r="N32" s="89"/>
      <c r="O32" s="88"/>
      <c r="P32" s="89"/>
      <c r="Q32" s="87"/>
      <c r="R32" s="98"/>
      <c r="S32" s="98"/>
      <c r="T32" s="98"/>
      <c r="U32" s="98"/>
      <c r="V32" s="88"/>
      <c r="W32" s="94"/>
      <c r="X32" s="94"/>
      <c r="Y32" s="89"/>
      <c r="Z32" s="98"/>
      <c r="AA32" s="98"/>
      <c r="AB32" s="98"/>
      <c r="AC32" s="98"/>
      <c r="AD32" s="98"/>
      <c r="AE32" s="98"/>
      <c r="AF32" s="30">
        <f>SUM(Таблица10[[#This Row],[Д1]:[П2]])</f>
        <v>0</v>
      </c>
      <c r="AG32" s="30">
        <f>SUM(Таблица10[[#This Row],[З5]:[З15]])</f>
        <v>0</v>
      </c>
      <c r="AH32" s="30">
        <f>SUM(Таблица10[[#This Row],[Сумма ПБ за УЧ]:[Сумма ПБ за ПЧ]])</f>
        <v>0</v>
      </c>
      <c r="AI32" s="31">
        <f>Таблица10[[#This Row],[Общее количество  ПБ]]/24</f>
        <v>0</v>
      </c>
      <c r="AJ32" s="28" t="str">
        <f>IF(Таблица10[[#This Row],[Общее количество  ПБ]]&gt;=22,"Да","Нет")</f>
        <v>Нет</v>
      </c>
      <c r="AK32" s="28" t="str">
        <f>IF(Таблица10[[#This Row],[Сумма ПБ за УЧ]]&gt;=9,"Да","Нет")</f>
        <v>Нет</v>
      </c>
      <c r="AL32" s="28" t="str">
        <f>IF(Таблица10[[#This Row],[Общее количество  ПБ]]&gt;=22,"Да","Нет")</f>
        <v>Нет</v>
      </c>
    </row>
    <row r="33" spans="1:39" x14ac:dyDescent="0.25">
      <c r="A33" s="109">
        <v>1</v>
      </c>
      <c r="B33" s="129"/>
      <c r="C33" s="111"/>
      <c r="D33" s="112"/>
      <c r="E33" s="112"/>
      <c r="F33" s="112"/>
      <c r="G33" s="113"/>
      <c r="H33" s="115"/>
      <c r="I33" s="113"/>
      <c r="J33" s="114"/>
      <c r="K33" s="115"/>
      <c r="L33" s="113"/>
      <c r="M33" s="114"/>
      <c r="N33" s="115"/>
      <c r="O33" s="113"/>
      <c r="P33" s="115"/>
      <c r="Q33" s="153"/>
      <c r="R33" s="154"/>
      <c r="S33" s="154"/>
      <c r="T33" s="154"/>
      <c r="U33" s="154"/>
      <c r="V33" s="155"/>
      <c r="W33" s="156"/>
      <c r="X33" s="156"/>
      <c r="Y33" s="157"/>
      <c r="Z33" s="154"/>
      <c r="AA33" s="154"/>
      <c r="AB33" s="154"/>
      <c r="AC33" s="154"/>
      <c r="AD33" s="154"/>
      <c r="AE33" s="154"/>
      <c r="AF33" s="117">
        <f>SUM(Таблица10[[#This Row],[Д1]:[П2]])</f>
        <v>0</v>
      </c>
      <c r="AG33" s="117">
        <f>SUM(Таблица10[[#This Row],[З5]:[З15]])</f>
        <v>0</v>
      </c>
      <c r="AH33" s="117">
        <f>SUM(Таблица10[[#This Row],[Сумма ПБ за УЧ]:[Сумма ПБ за ПЧ]])</f>
        <v>0</v>
      </c>
      <c r="AI33" s="118">
        <f>Таблица10[[#This Row],[Общее количество  ПБ]]/24</f>
        <v>0</v>
      </c>
      <c r="AJ33" s="118" t="str">
        <f>IF(Таблица10[[#This Row],[Сумма ПБ за УЧ]]&gt;=9,"Да","Нет")</f>
        <v>Нет</v>
      </c>
      <c r="AK33" s="118" t="str">
        <f>IF(Таблица10[[#This Row],[Сумма ПБ за УЧ]]&gt;=9,"Да","Нет")</f>
        <v>Нет</v>
      </c>
      <c r="AL33" s="118" t="str">
        <f>IF(Таблица10[[#This Row],[Сумма ПБ за УЧ]]&gt;=9,"Да","Нет")</f>
        <v>Нет</v>
      </c>
      <c r="AM33" s="205" t="s">
        <v>243</v>
      </c>
    </row>
    <row r="34" spans="1:39" x14ac:dyDescent="0.25">
      <c r="A34" s="109"/>
      <c r="B34" s="129"/>
      <c r="C34" s="111"/>
      <c r="D34" s="112"/>
      <c r="E34" s="112"/>
      <c r="F34" s="112"/>
      <c r="G34" s="113"/>
      <c r="H34" s="115"/>
      <c r="I34" s="113"/>
      <c r="J34" s="128"/>
      <c r="K34" s="115"/>
      <c r="L34" s="113"/>
      <c r="M34" s="128"/>
      <c r="N34" s="115"/>
      <c r="O34" s="113"/>
      <c r="P34" s="115"/>
      <c r="Q34" s="153"/>
      <c r="R34" s="154"/>
      <c r="S34" s="154"/>
      <c r="T34" s="154"/>
      <c r="U34" s="154"/>
      <c r="V34" s="155"/>
      <c r="W34" s="158"/>
      <c r="X34" s="158"/>
      <c r="Y34" s="157"/>
      <c r="Z34" s="154"/>
      <c r="AA34" s="154"/>
      <c r="AB34" s="154"/>
      <c r="AC34" s="154"/>
      <c r="AD34" s="154"/>
      <c r="AE34" s="154"/>
      <c r="AF34" s="119">
        <f>SUM(Таблица10[[#This Row],[Д1]:[П2]])</f>
        <v>0</v>
      </c>
      <c r="AG34" s="119">
        <f>SUM(Таблица10[[#This Row],[З5]:[З15]])</f>
        <v>0</v>
      </c>
      <c r="AH34" s="119">
        <f>SUM(Таблица10[[#This Row],[Сумма ПБ за УЧ]:[Сумма ПБ за ПЧ]])</f>
        <v>0</v>
      </c>
      <c r="AI34" s="120">
        <f>Таблица10[[#This Row],[Общее количество  ПБ]]/24</f>
        <v>0</v>
      </c>
      <c r="AJ34" s="118" t="str">
        <f>IF(Таблица10[[#This Row],[Сумма ПБ за УЧ]]&gt;=9,"Да","Нет")</f>
        <v>Нет</v>
      </c>
      <c r="AK34" s="118" t="str">
        <f>IF(Таблица10[[#This Row],[Сумма ПБ за УЧ]]&gt;=9,"Да","Нет")</f>
        <v>Нет</v>
      </c>
      <c r="AL34" s="118" t="str">
        <f>IF(Таблица10[[#This Row],[Сумма ПБ за УЧ]]&gt;=9,"Да","Нет")</f>
        <v>Нет</v>
      </c>
      <c r="AM34" s="205"/>
    </row>
    <row r="35" spans="1:39" x14ac:dyDescent="0.25">
      <c r="A35" s="109"/>
      <c r="B35" s="130"/>
      <c r="C35" s="112"/>
      <c r="D35" s="112"/>
      <c r="E35" s="112"/>
      <c r="F35" s="112"/>
      <c r="G35" s="113"/>
      <c r="H35" s="115"/>
      <c r="I35" s="113"/>
      <c r="J35" s="128"/>
      <c r="K35" s="115"/>
      <c r="L35" s="113"/>
      <c r="M35" s="128"/>
      <c r="N35" s="115"/>
      <c r="O35" s="113"/>
      <c r="P35" s="115"/>
      <c r="Q35" s="153"/>
      <c r="R35" s="154"/>
      <c r="S35" s="154"/>
      <c r="T35" s="154"/>
      <c r="U35" s="154"/>
      <c r="V35" s="155"/>
      <c r="W35" s="158"/>
      <c r="X35" s="158"/>
      <c r="Y35" s="157"/>
      <c r="Z35" s="154"/>
      <c r="AA35" s="154"/>
      <c r="AB35" s="154"/>
      <c r="AC35" s="154"/>
      <c r="AD35" s="154"/>
      <c r="AE35" s="154"/>
      <c r="AF35" s="119">
        <f>SUM(Таблица10[[#This Row],[Д1]:[П2]])</f>
        <v>0</v>
      </c>
      <c r="AG35" s="119">
        <f>SUM(Таблица10[[#This Row],[З5]:[З15]])</f>
        <v>0</v>
      </c>
      <c r="AH35" s="119">
        <f>SUM(Таблица10[[#This Row],[Сумма ПБ за УЧ]:[Сумма ПБ за ПЧ]])</f>
        <v>0</v>
      </c>
      <c r="AI35" s="120">
        <f>Таблица10[[#This Row],[Общее количество  ПБ]]/24</f>
        <v>0</v>
      </c>
      <c r="AJ35" s="118" t="str">
        <f>IF(Таблица10[[#This Row],[Сумма ПБ за УЧ]]&gt;=9,"Да","Нет")</f>
        <v>Нет</v>
      </c>
      <c r="AK35" s="118" t="str">
        <f>IF(Таблица10[[#This Row],[Сумма ПБ за УЧ]]&gt;=9,"Да","Нет")</f>
        <v>Нет</v>
      </c>
      <c r="AL35" s="118" t="str">
        <f>IF(Таблица10[[#This Row],[Сумма ПБ за УЧ]]&gt;=9,"Да","Нет")</f>
        <v>Нет</v>
      </c>
      <c r="AM35" s="205"/>
    </row>
    <row r="36" spans="1:39" x14ac:dyDescent="0.25">
      <c r="A36" s="109"/>
      <c r="B36" s="130"/>
      <c r="C36" s="112"/>
      <c r="D36" s="112"/>
      <c r="E36" s="112"/>
      <c r="F36" s="112"/>
      <c r="G36" s="113"/>
      <c r="H36" s="115"/>
      <c r="I36" s="113"/>
      <c r="J36" s="128"/>
      <c r="K36" s="115"/>
      <c r="L36" s="113"/>
      <c r="M36" s="128"/>
      <c r="N36" s="115"/>
      <c r="O36" s="113"/>
      <c r="P36" s="115"/>
      <c r="Q36" s="153"/>
      <c r="R36" s="154"/>
      <c r="S36" s="154"/>
      <c r="T36" s="154"/>
      <c r="U36" s="154"/>
      <c r="V36" s="155"/>
      <c r="W36" s="158"/>
      <c r="X36" s="158"/>
      <c r="Y36" s="157"/>
      <c r="Z36" s="154"/>
      <c r="AA36" s="154"/>
      <c r="AB36" s="154"/>
      <c r="AC36" s="154"/>
      <c r="AD36" s="154"/>
      <c r="AE36" s="154"/>
      <c r="AF36" s="119">
        <f>SUM(Таблица10[[#This Row],[Д1]:[П2]])</f>
        <v>0</v>
      </c>
      <c r="AG36" s="119">
        <f>SUM(Таблица10[[#This Row],[З5]:[З15]])</f>
        <v>0</v>
      </c>
      <c r="AH36" s="119">
        <f>SUM(Таблица10[[#This Row],[Сумма ПБ за УЧ]:[Сумма ПБ за ПЧ]])</f>
        <v>0</v>
      </c>
      <c r="AI36" s="120">
        <f>Таблица10[[#This Row],[Общее количество  ПБ]]/24</f>
        <v>0</v>
      </c>
      <c r="AJ36" s="118" t="str">
        <f>IF(Таблица10[[#This Row],[Сумма ПБ за УЧ]]&gt;=9,"Да","Нет")</f>
        <v>Нет</v>
      </c>
      <c r="AK36" s="118" t="str">
        <f>IF(Таблица10[[#This Row],[Сумма ПБ за УЧ]]&gt;=9,"Да","Нет")</f>
        <v>Нет</v>
      </c>
      <c r="AL36" s="118" t="str">
        <f>IF(Таблица10[[#This Row],[Сумма ПБ за УЧ]]&gt;=9,"Да","Нет")</f>
        <v>Нет</v>
      </c>
      <c r="AM36" s="205"/>
    </row>
    <row r="37" spans="1:39" x14ac:dyDescent="0.25">
      <c r="A37" s="109"/>
      <c r="B37" s="130"/>
      <c r="C37" s="112"/>
      <c r="D37" s="112"/>
      <c r="E37" s="112"/>
      <c r="F37" s="112"/>
      <c r="G37" s="113"/>
      <c r="H37" s="115"/>
      <c r="I37" s="113"/>
      <c r="J37" s="128"/>
      <c r="K37" s="115"/>
      <c r="L37" s="113"/>
      <c r="M37" s="128"/>
      <c r="N37" s="115"/>
      <c r="O37" s="113"/>
      <c r="P37" s="115"/>
      <c r="Q37" s="153"/>
      <c r="R37" s="154"/>
      <c r="S37" s="154"/>
      <c r="T37" s="154"/>
      <c r="U37" s="154"/>
      <c r="V37" s="155"/>
      <c r="W37" s="158"/>
      <c r="X37" s="158"/>
      <c r="Y37" s="157"/>
      <c r="Z37" s="154"/>
      <c r="AA37" s="154"/>
      <c r="AB37" s="154"/>
      <c r="AC37" s="154"/>
      <c r="AD37" s="154"/>
      <c r="AE37" s="154"/>
      <c r="AF37" s="119">
        <f>SUM(Таблица10[[#This Row],[Д1]:[П2]])</f>
        <v>0</v>
      </c>
      <c r="AG37" s="119">
        <f>SUM(Таблица10[[#This Row],[З5]:[З15]])</f>
        <v>0</v>
      </c>
      <c r="AH37" s="119">
        <f>SUM(Таблица10[[#This Row],[Сумма ПБ за УЧ]:[Сумма ПБ за ПЧ]])</f>
        <v>0</v>
      </c>
      <c r="AI37" s="120">
        <f>Таблица10[[#This Row],[Общее количество  ПБ]]/24</f>
        <v>0</v>
      </c>
      <c r="AJ37" s="118" t="str">
        <f>IF(Таблица10[[#This Row],[Сумма ПБ за УЧ]]&gt;=9,"Да","Нет")</f>
        <v>Нет</v>
      </c>
      <c r="AK37" s="118" t="str">
        <f>IF(Таблица10[[#This Row],[Сумма ПБ за УЧ]]&gt;=9,"Да","Нет")</f>
        <v>Нет</v>
      </c>
      <c r="AL37" s="118" t="str">
        <f>IF(Таблица10[[#This Row],[Сумма ПБ за УЧ]]&gt;=9,"Да","Нет")</f>
        <v>Нет</v>
      </c>
      <c r="AM37" s="205"/>
    </row>
    <row r="38" spans="1:39" x14ac:dyDescent="0.25">
      <c r="A38" s="109"/>
      <c r="B38" s="130"/>
      <c r="C38" s="112"/>
      <c r="D38" s="112"/>
      <c r="E38" s="112"/>
      <c r="F38" s="112"/>
      <c r="G38" s="113"/>
      <c r="H38" s="115"/>
      <c r="I38" s="113"/>
      <c r="J38" s="128"/>
      <c r="K38" s="115"/>
      <c r="L38" s="113"/>
      <c r="M38" s="128"/>
      <c r="N38" s="115"/>
      <c r="O38" s="113"/>
      <c r="P38" s="115"/>
      <c r="Q38" s="153"/>
      <c r="R38" s="154"/>
      <c r="S38" s="154"/>
      <c r="T38" s="154"/>
      <c r="U38" s="154"/>
      <c r="V38" s="155"/>
      <c r="W38" s="158"/>
      <c r="X38" s="158"/>
      <c r="Y38" s="157"/>
      <c r="Z38" s="154"/>
      <c r="AA38" s="154"/>
      <c r="AB38" s="154"/>
      <c r="AC38" s="154"/>
      <c r="AD38" s="154"/>
      <c r="AE38" s="154"/>
      <c r="AF38" s="119">
        <f>SUM(Таблица10[[#This Row],[Д1]:[П2]])</f>
        <v>0</v>
      </c>
      <c r="AG38" s="119">
        <f>SUM(Таблица10[[#This Row],[З5]:[З15]])</f>
        <v>0</v>
      </c>
      <c r="AH38" s="119">
        <f>SUM(Таблица10[[#This Row],[Сумма ПБ за УЧ]:[Сумма ПБ за ПЧ]])</f>
        <v>0</v>
      </c>
      <c r="AI38" s="120">
        <f>Таблица10[[#This Row],[Общее количество  ПБ]]/24</f>
        <v>0</v>
      </c>
      <c r="AJ38" s="118" t="str">
        <f>IF(Таблица10[[#This Row],[Сумма ПБ за УЧ]]&gt;=9,"Да","Нет")</f>
        <v>Нет</v>
      </c>
      <c r="AK38" s="118" t="str">
        <f>IF(Таблица10[[#This Row],[Сумма ПБ за УЧ]]&gt;=9,"Да","Нет")</f>
        <v>Нет</v>
      </c>
      <c r="AL38" s="118" t="str">
        <f>IF(Таблица10[[#This Row],[Сумма ПБ за УЧ]]&gt;=9,"Да","Нет")</f>
        <v>Нет</v>
      </c>
      <c r="AM38" s="205"/>
    </row>
    <row r="39" spans="1:39" x14ac:dyDescent="0.25">
      <c r="A39" s="109"/>
      <c r="B39" s="130"/>
      <c r="C39" s="112"/>
      <c r="D39" s="112"/>
      <c r="E39" s="112"/>
      <c r="F39" s="112"/>
      <c r="G39" s="113"/>
      <c r="H39" s="115"/>
      <c r="I39" s="113"/>
      <c r="J39" s="128"/>
      <c r="K39" s="115"/>
      <c r="L39" s="113"/>
      <c r="M39" s="128"/>
      <c r="N39" s="115"/>
      <c r="O39" s="113"/>
      <c r="P39" s="115"/>
      <c r="Q39" s="153"/>
      <c r="R39" s="154"/>
      <c r="S39" s="154"/>
      <c r="T39" s="154"/>
      <c r="U39" s="154"/>
      <c r="V39" s="155"/>
      <c r="W39" s="158"/>
      <c r="X39" s="158"/>
      <c r="Y39" s="157"/>
      <c r="Z39" s="154"/>
      <c r="AA39" s="154"/>
      <c r="AB39" s="154"/>
      <c r="AC39" s="154"/>
      <c r="AD39" s="154"/>
      <c r="AE39" s="154"/>
      <c r="AF39" s="119">
        <f>SUM(Таблица10[[#This Row],[Д1]:[П2]])</f>
        <v>0</v>
      </c>
      <c r="AG39" s="119">
        <f>SUM(Таблица10[[#This Row],[З5]:[З15]])</f>
        <v>0</v>
      </c>
      <c r="AH39" s="119">
        <f>SUM(Таблица10[[#This Row],[Сумма ПБ за УЧ]:[Сумма ПБ за ПЧ]])</f>
        <v>0</v>
      </c>
      <c r="AI39" s="120">
        <f>Таблица10[[#This Row],[Общее количество  ПБ]]/24</f>
        <v>0</v>
      </c>
      <c r="AJ39" s="118" t="str">
        <f>IF(Таблица10[[#This Row],[Сумма ПБ за УЧ]]&gt;=9,"Да","Нет")</f>
        <v>Нет</v>
      </c>
      <c r="AK39" s="118" t="str">
        <f>IF(Таблица10[[#This Row],[Сумма ПБ за УЧ]]&gt;=9,"Да","Нет")</f>
        <v>Нет</v>
      </c>
      <c r="AL39" s="118" t="str">
        <f>IF(Таблица10[[#This Row],[Сумма ПБ за УЧ]]&gt;=9,"Да","Нет")</f>
        <v>Нет</v>
      </c>
      <c r="AM39" s="205"/>
    </row>
    <row r="40" spans="1:39" x14ac:dyDescent="0.25">
      <c r="A40" s="109"/>
      <c r="B40" s="130"/>
      <c r="C40" s="112"/>
      <c r="D40" s="112"/>
      <c r="E40" s="112"/>
      <c r="F40" s="112"/>
      <c r="G40" s="113"/>
      <c r="H40" s="115"/>
      <c r="I40" s="113"/>
      <c r="J40" s="128"/>
      <c r="K40" s="115"/>
      <c r="L40" s="113"/>
      <c r="M40" s="128"/>
      <c r="N40" s="115"/>
      <c r="O40" s="113"/>
      <c r="P40" s="115"/>
      <c r="Q40" s="153"/>
      <c r="R40" s="154"/>
      <c r="S40" s="154"/>
      <c r="T40" s="154"/>
      <c r="U40" s="154"/>
      <c r="V40" s="155"/>
      <c r="W40" s="158"/>
      <c r="X40" s="158"/>
      <c r="Y40" s="157"/>
      <c r="Z40" s="154"/>
      <c r="AA40" s="154"/>
      <c r="AB40" s="154"/>
      <c r="AC40" s="154"/>
      <c r="AD40" s="154"/>
      <c r="AE40" s="154"/>
      <c r="AF40" s="119">
        <f>SUM(Таблица10[[#This Row],[Д1]:[П2]])</f>
        <v>0</v>
      </c>
      <c r="AG40" s="119">
        <f>SUM(Таблица10[[#This Row],[З5]:[З15]])</f>
        <v>0</v>
      </c>
      <c r="AH40" s="119">
        <f>SUM(Таблица10[[#This Row],[Сумма ПБ за УЧ]:[Сумма ПБ за ПЧ]])</f>
        <v>0</v>
      </c>
      <c r="AI40" s="120">
        <f>Таблица10[[#This Row],[Общее количество  ПБ]]/24</f>
        <v>0</v>
      </c>
      <c r="AJ40" s="118" t="str">
        <f>IF(Таблица10[[#This Row],[Сумма ПБ за УЧ]]&gt;=9,"Да","Нет")</f>
        <v>Нет</v>
      </c>
      <c r="AK40" s="118" t="str">
        <f>IF(Таблица10[[#This Row],[Сумма ПБ за УЧ]]&gt;=9,"Да","Нет")</f>
        <v>Нет</v>
      </c>
      <c r="AL40" s="118" t="str">
        <f>IF(Таблица10[[#This Row],[Сумма ПБ за УЧ]]&gt;=9,"Да","Нет")</f>
        <v>Нет</v>
      </c>
      <c r="AM40" s="205"/>
    </row>
    <row r="41" spans="1:39" x14ac:dyDescent="0.25">
      <c r="A41" s="109"/>
      <c r="B41" s="130"/>
      <c r="C41" s="112"/>
      <c r="D41" s="112"/>
      <c r="E41" s="112"/>
      <c r="F41" s="112"/>
      <c r="G41" s="113"/>
      <c r="H41" s="115"/>
      <c r="I41" s="113"/>
      <c r="J41" s="128"/>
      <c r="K41" s="115"/>
      <c r="L41" s="113"/>
      <c r="M41" s="128"/>
      <c r="N41" s="115"/>
      <c r="O41" s="113"/>
      <c r="P41" s="115"/>
      <c r="Q41" s="153"/>
      <c r="R41" s="154"/>
      <c r="S41" s="154"/>
      <c r="T41" s="154"/>
      <c r="U41" s="154"/>
      <c r="V41" s="155"/>
      <c r="W41" s="158"/>
      <c r="X41" s="158"/>
      <c r="Y41" s="157"/>
      <c r="Z41" s="154"/>
      <c r="AA41" s="154"/>
      <c r="AB41" s="154"/>
      <c r="AC41" s="154"/>
      <c r="AD41" s="154"/>
      <c r="AE41" s="154"/>
      <c r="AF41" s="119">
        <f>SUM(Таблица10[[#This Row],[Д1]:[П2]])</f>
        <v>0</v>
      </c>
      <c r="AG41" s="119">
        <f>SUM(Таблица10[[#This Row],[З5]:[З15]])</f>
        <v>0</v>
      </c>
      <c r="AH41" s="119">
        <f>SUM(Таблица10[[#This Row],[Сумма ПБ за УЧ]:[Сумма ПБ за ПЧ]])</f>
        <v>0</v>
      </c>
      <c r="AI41" s="120">
        <f>Таблица10[[#This Row],[Общее количество  ПБ]]/24</f>
        <v>0</v>
      </c>
      <c r="AJ41" s="118" t="str">
        <f>IF(Таблица10[[#This Row],[Сумма ПБ за УЧ]]&gt;=9,"Да","Нет")</f>
        <v>Нет</v>
      </c>
      <c r="AK41" s="118" t="str">
        <f>IF(Таблица10[[#This Row],[Сумма ПБ за УЧ]]&gt;=9,"Да","Нет")</f>
        <v>Нет</v>
      </c>
      <c r="AL41" s="118" t="str">
        <f>IF(Таблица10[[#This Row],[Сумма ПБ за УЧ]]&gt;=9,"Да","Нет")</f>
        <v>Нет</v>
      </c>
      <c r="AM41" s="205"/>
    </row>
    <row r="42" spans="1:39" x14ac:dyDescent="0.25">
      <c r="A42" s="109"/>
      <c r="B42" s="130"/>
      <c r="C42" s="112"/>
      <c r="D42" s="112"/>
      <c r="E42" s="112"/>
      <c r="F42" s="112"/>
      <c r="G42" s="113"/>
      <c r="H42" s="115"/>
      <c r="I42" s="113"/>
      <c r="J42" s="128"/>
      <c r="K42" s="115"/>
      <c r="L42" s="113"/>
      <c r="M42" s="128"/>
      <c r="N42" s="115"/>
      <c r="O42" s="113"/>
      <c r="P42" s="115"/>
      <c r="Q42" s="153"/>
      <c r="R42" s="154"/>
      <c r="S42" s="154"/>
      <c r="T42" s="154"/>
      <c r="U42" s="154"/>
      <c r="V42" s="155"/>
      <c r="W42" s="158"/>
      <c r="X42" s="158"/>
      <c r="Y42" s="157"/>
      <c r="Z42" s="154"/>
      <c r="AA42" s="154"/>
      <c r="AB42" s="154"/>
      <c r="AC42" s="154"/>
      <c r="AD42" s="154"/>
      <c r="AE42" s="154"/>
      <c r="AF42" s="119">
        <f>SUM(Таблица10[[#This Row],[Д1]:[П2]])</f>
        <v>0</v>
      </c>
      <c r="AG42" s="119">
        <f>SUM(Таблица10[[#This Row],[З5]:[З15]])</f>
        <v>0</v>
      </c>
      <c r="AH42" s="119">
        <f>SUM(Таблица10[[#This Row],[Сумма ПБ за УЧ]:[Сумма ПБ за ПЧ]])</f>
        <v>0</v>
      </c>
      <c r="AI42" s="120">
        <f>Таблица10[[#This Row],[Общее количество  ПБ]]/24</f>
        <v>0</v>
      </c>
      <c r="AJ42" s="118" t="str">
        <f>IF(Таблица10[[#This Row],[Сумма ПБ за УЧ]]&gt;=9,"Да","Нет")</f>
        <v>Нет</v>
      </c>
      <c r="AK42" s="118" t="str">
        <f>IF(Таблица10[[#This Row],[Сумма ПБ за УЧ]]&gt;=9,"Да","Нет")</f>
        <v>Нет</v>
      </c>
      <c r="AL42" s="118" t="str">
        <f>IF(Таблица10[[#This Row],[Сумма ПБ за УЧ]]&gt;=9,"Да","Нет")</f>
        <v>Нет</v>
      </c>
      <c r="AM42" s="205"/>
    </row>
    <row r="43" spans="1:39" x14ac:dyDescent="0.25">
      <c r="A43" s="109"/>
      <c r="B43" s="130"/>
      <c r="C43" s="112"/>
      <c r="D43" s="112"/>
      <c r="E43" s="112"/>
      <c r="F43" s="112"/>
      <c r="G43" s="113"/>
      <c r="H43" s="115"/>
      <c r="I43" s="113"/>
      <c r="J43" s="128"/>
      <c r="K43" s="115"/>
      <c r="L43" s="113"/>
      <c r="M43" s="128"/>
      <c r="N43" s="115"/>
      <c r="O43" s="113"/>
      <c r="P43" s="115"/>
      <c r="Q43" s="153"/>
      <c r="R43" s="154"/>
      <c r="S43" s="154"/>
      <c r="T43" s="154"/>
      <c r="U43" s="154"/>
      <c r="V43" s="155"/>
      <c r="W43" s="158"/>
      <c r="X43" s="158"/>
      <c r="Y43" s="157"/>
      <c r="Z43" s="154"/>
      <c r="AA43" s="154"/>
      <c r="AB43" s="154"/>
      <c r="AC43" s="154"/>
      <c r="AD43" s="154"/>
      <c r="AE43" s="154"/>
      <c r="AF43" s="119">
        <f>SUM(Таблица10[[#This Row],[Д1]:[П2]])</f>
        <v>0</v>
      </c>
      <c r="AG43" s="119">
        <f>SUM(Таблица10[[#This Row],[З5]:[З15]])</f>
        <v>0</v>
      </c>
      <c r="AH43" s="119">
        <f>SUM(Таблица10[[#This Row],[Сумма ПБ за УЧ]:[Сумма ПБ за ПЧ]])</f>
        <v>0</v>
      </c>
      <c r="AI43" s="120">
        <f>Таблица10[[#This Row],[Общее количество  ПБ]]/24</f>
        <v>0</v>
      </c>
      <c r="AJ43" s="118" t="str">
        <f>IF(Таблица10[[#This Row],[Сумма ПБ за УЧ]]&gt;=9,"Да","Нет")</f>
        <v>Нет</v>
      </c>
      <c r="AK43" s="118" t="str">
        <f>IF(Таблица10[[#This Row],[Сумма ПБ за УЧ]]&gt;=9,"Да","Нет")</f>
        <v>Нет</v>
      </c>
      <c r="AL43" s="118" t="str">
        <f>IF(Таблица10[[#This Row],[Сумма ПБ за УЧ]]&gt;=9,"Да","Нет")</f>
        <v>Нет</v>
      </c>
      <c r="AM43" s="205"/>
    </row>
    <row r="44" spans="1:39" x14ac:dyDescent="0.25">
      <c r="A44" s="109"/>
      <c r="B44" s="130"/>
      <c r="C44" s="112"/>
      <c r="D44" s="112"/>
      <c r="E44" s="112"/>
      <c r="F44" s="112"/>
      <c r="G44" s="113"/>
      <c r="H44" s="115"/>
      <c r="I44" s="113"/>
      <c r="J44" s="128"/>
      <c r="K44" s="115"/>
      <c r="L44" s="113"/>
      <c r="M44" s="128"/>
      <c r="N44" s="115"/>
      <c r="O44" s="113"/>
      <c r="P44" s="115"/>
      <c r="Q44" s="153"/>
      <c r="R44" s="154"/>
      <c r="S44" s="154"/>
      <c r="T44" s="154"/>
      <c r="U44" s="154"/>
      <c r="V44" s="155"/>
      <c r="W44" s="158"/>
      <c r="X44" s="158"/>
      <c r="Y44" s="157"/>
      <c r="Z44" s="154"/>
      <c r="AA44" s="154"/>
      <c r="AB44" s="154"/>
      <c r="AC44" s="154"/>
      <c r="AD44" s="154"/>
      <c r="AE44" s="154"/>
      <c r="AF44" s="119">
        <f>SUM(Таблица10[[#This Row],[Д1]:[П2]])</f>
        <v>0</v>
      </c>
      <c r="AG44" s="119">
        <f>SUM(Таблица10[[#This Row],[З5]:[З15]])</f>
        <v>0</v>
      </c>
      <c r="AH44" s="119">
        <f>SUM(Таблица10[[#This Row],[Сумма ПБ за УЧ]:[Сумма ПБ за ПЧ]])</f>
        <v>0</v>
      </c>
      <c r="AI44" s="120">
        <f>Таблица10[[#This Row],[Общее количество  ПБ]]/24</f>
        <v>0</v>
      </c>
      <c r="AJ44" s="118" t="str">
        <f>IF(Таблица10[[#This Row],[Сумма ПБ за УЧ]]&gt;=9,"Да","Нет")</f>
        <v>Нет</v>
      </c>
      <c r="AK44" s="118" t="str">
        <f>IF(Таблица10[[#This Row],[Сумма ПБ за УЧ]]&gt;=9,"Да","Нет")</f>
        <v>Нет</v>
      </c>
      <c r="AL44" s="118" t="str">
        <f>IF(Таблица10[[#This Row],[Сумма ПБ за УЧ]]&gt;=9,"Да","Нет")</f>
        <v>Нет</v>
      </c>
      <c r="AM44" s="205"/>
    </row>
    <row r="45" spans="1:39" x14ac:dyDescent="0.25">
      <c r="A45" s="109"/>
      <c r="B45" s="130"/>
      <c r="C45" s="112"/>
      <c r="D45" s="112"/>
      <c r="E45" s="112"/>
      <c r="F45" s="112"/>
      <c r="G45" s="113"/>
      <c r="H45" s="115"/>
      <c r="I45" s="113"/>
      <c r="J45" s="128"/>
      <c r="K45" s="115"/>
      <c r="L45" s="113"/>
      <c r="M45" s="128"/>
      <c r="N45" s="115"/>
      <c r="O45" s="113"/>
      <c r="P45" s="115"/>
      <c r="Q45" s="153"/>
      <c r="R45" s="154"/>
      <c r="S45" s="154"/>
      <c r="T45" s="154"/>
      <c r="U45" s="154"/>
      <c r="V45" s="155"/>
      <c r="W45" s="158"/>
      <c r="X45" s="158"/>
      <c r="Y45" s="157"/>
      <c r="Z45" s="154"/>
      <c r="AA45" s="154"/>
      <c r="AB45" s="154"/>
      <c r="AC45" s="154"/>
      <c r="AD45" s="154"/>
      <c r="AE45" s="154"/>
      <c r="AF45" s="119">
        <f>SUM(Таблица10[[#This Row],[Д1]:[П2]])</f>
        <v>0</v>
      </c>
      <c r="AG45" s="119">
        <f>SUM(Таблица10[[#This Row],[З5]:[З15]])</f>
        <v>0</v>
      </c>
      <c r="AH45" s="119">
        <f>SUM(Таблица10[[#This Row],[Сумма ПБ за УЧ]:[Сумма ПБ за ПЧ]])</f>
        <v>0</v>
      </c>
      <c r="AI45" s="120">
        <f>Таблица10[[#This Row],[Общее количество  ПБ]]/24</f>
        <v>0</v>
      </c>
      <c r="AJ45" s="118" t="str">
        <f>IF(Таблица10[[#This Row],[Сумма ПБ за УЧ]]&gt;=9,"Да","Нет")</f>
        <v>Нет</v>
      </c>
      <c r="AK45" s="118" t="str">
        <f>IF(Таблица10[[#This Row],[Сумма ПБ за УЧ]]&gt;=9,"Да","Нет")</f>
        <v>Нет</v>
      </c>
      <c r="AL45" s="118" t="str">
        <f>IF(Таблица10[[#This Row],[Сумма ПБ за УЧ]]&gt;=9,"Да","Нет")</f>
        <v>Нет</v>
      </c>
      <c r="AM45" s="205"/>
    </row>
    <row r="46" spans="1:39" x14ac:dyDescent="0.25">
      <c r="A46" s="109"/>
      <c r="B46" s="130"/>
      <c r="C46" s="112"/>
      <c r="D46" s="112"/>
      <c r="E46" s="112"/>
      <c r="F46" s="112"/>
      <c r="G46" s="113"/>
      <c r="H46" s="115"/>
      <c r="I46" s="113"/>
      <c r="J46" s="128"/>
      <c r="K46" s="115"/>
      <c r="L46" s="113"/>
      <c r="M46" s="128"/>
      <c r="N46" s="115"/>
      <c r="O46" s="113"/>
      <c r="P46" s="115"/>
      <c r="Q46" s="153"/>
      <c r="R46" s="154"/>
      <c r="S46" s="154"/>
      <c r="T46" s="154"/>
      <c r="U46" s="154"/>
      <c r="V46" s="155"/>
      <c r="W46" s="158"/>
      <c r="X46" s="158"/>
      <c r="Y46" s="157"/>
      <c r="Z46" s="154"/>
      <c r="AA46" s="154"/>
      <c r="AB46" s="154"/>
      <c r="AC46" s="154"/>
      <c r="AD46" s="154"/>
      <c r="AE46" s="154"/>
      <c r="AF46" s="119">
        <f>SUM(Таблица10[[#This Row],[Д1]:[П2]])</f>
        <v>0</v>
      </c>
      <c r="AG46" s="119">
        <f>SUM(Таблица10[[#This Row],[З5]:[З15]])</f>
        <v>0</v>
      </c>
      <c r="AH46" s="119">
        <f>SUM(Таблица10[[#This Row],[Сумма ПБ за УЧ]:[Сумма ПБ за ПЧ]])</f>
        <v>0</v>
      </c>
      <c r="AI46" s="120">
        <f>Таблица10[[#This Row],[Общее количество  ПБ]]/24</f>
        <v>0</v>
      </c>
      <c r="AJ46" s="118" t="str">
        <f>IF(Таблица10[[#This Row],[Сумма ПБ за УЧ]]&gt;=9,"Да","Нет")</f>
        <v>Нет</v>
      </c>
      <c r="AK46" s="118" t="str">
        <f>IF(Таблица10[[#This Row],[Сумма ПБ за УЧ]]&gt;=9,"Да","Нет")</f>
        <v>Нет</v>
      </c>
      <c r="AL46" s="118" t="str">
        <f>IF(Таблица10[[#This Row],[Сумма ПБ за УЧ]]&gt;=9,"Да","Нет")</f>
        <v>Нет</v>
      </c>
      <c r="AM46" s="205"/>
    </row>
    <row r="47" spans="1:39" x14ac:dyDescent="0.25">
      <c r="A47" s="109"/>
      <c r="B47" s="130"/>
      <c r="C47" s="112"/>
      <c r="D47" s="112"/>
      <c r="E47" s="112"/>
      <c r="F47" s="112"/>
      <c r="G47" s="113"/>
      <c r="H47" s="115"/>
      <c r="I47" s="113"/>
      <c r="J47" s="128"/>
      <c r="K47" s="115"/>
      <c r="L47" s="113"/>
      <c r="M47" s="128"/>
      <c r="N47" s="115"/>
      <c r="O47" s="113"/>
      <c r="P47" s="115"/>
      <c r="Q47" s="153"/>
      <c r="R47" s="154"/>
      <c r="S47" s="154"/>
      <c r="T47" s="154"/>
      <c r="U47" s="154"/>
      <c r="V47" s="155"/>
      <c r="W47" s="158"/>
      <c r="X47" s="158"/>
      <c r="Y47" s="157"/>
      <c r="Z47" s="154"/>
      <c r="AA47" s="154"/>
      <c r="AB47" s="154"/>
      <c r="AC47" s="154"/>
      <c r="AD47" s="154"/>
      <c r="AE47" s="154"/>
      <c r="AF47" s="119">
        <f>SUM(Таблица10[[#This Row],[Д1]:[П2]])</f>
        <v>0</v>
      </c>
      <c r="AG47" s="119">
        <f>SUM(Таблица10[[#This Row],[З5]:[З15]])</f>
        <v>0</v>
      </c>
      <c r="AH47" s="119">
        <f>SUM(Таблица10[[#This Row],[Сумма ПБ за УЧ]:[Сумма ПБ за ПЧ]])</f>
        <v>0</v>
      </c>
      <c r="AI47" s="120">
        <f>Таблица10[[#This Row],[Общее количество  ПБ]]/24</f>
        <v>0</v>
      </c>
      <c r="AJ47" s="118" t="str">
        <f>IF(Таблица10[[#This Row],[Сумма ПБ за УЧ]]&gt;=9,"Да","Нет")</f>
        <v>Нет</v>
      </c>
      <c r="AK47" s="118" t="str">
        <f>IF(Таблица10[[#This Row],[Сумма ПБ за УЧ]]&gt;=9,"Да","Нет")</f>
        <v>Нет</v>
      </c>
      <c r="AL47" s="118" t="str">
        <f>IF(Таблица10[[#This Row],[Сумма ПБ за УЧ]]&gt;=9,"Да","Нет")</f>
        <v>Нет</v>
      </c>
      <c r="AM47" s="205"/>
    </row>
    <row r="48" spans="1:39" x14ac:dyDescent="0.25">
      <c r="A48" s="109"/>
      <c r="B48" s="130"/>
      <c r="C48" s="112"/>
      <c r="D48" s="112"/>
      <c r="E48" s="112"/>
      <c r="F48" s="112"/>
      <c r="G48" s="113"/>
      <c r="H48" s="115"/>
      <c r="I48" s="113"/>
      <c r="J48" s="128"/>
      <c r="K48" s="115"/>
      <c r="L48" s="113"/>
      <c r="M48" s="128"/>
      <c r="N48" s="115"/>
      <c r="O48" s="113"/>
      <c r="P48" s="115"/>
      <c r="Q48" s="153"/>
      <c r="R48" s="154"/>
      <c r="S48" s="154"/>
      <c r="T48" s="154"/>
      <c r="U48" s="154"/>
      <c r="V48" s="155"/>
      <c r="W48" s="158"/>
      <c r="X48" s="158"/>
      <c r="Y48" s="157"/>
      <c r="Z48" s="154"/>
      <c r="AA48" s="154"/>
      <c r="AB48" s="154"/>
      <c r="AC48" s="154"/>
      <c r="AD48" s="154"/>
      <c r="AE48" s="154"/>
      <c r="AF48" s="119">
        <f>SUM(Таблица10[[#This Row],[Д1]:[П2]])</f>
        <v>0</v>
      </c>
      <c r="AG48" s="119">
        <f>SUM(Таблица10[[#This Row],[З5]:[З15]])</f>
        <v>0</v>
      </c>
      <c r="AH48" s="119">
        <f>SUM(Таблица10[[#This Row],[Сумма ПБ за УЧ]:[Сумма ПБ за ПЧ]])</f>
        <v>0</v>
      </c>
      <c r="AI48" s="120">
        <f>Таблица10[[#This Row],[Общее количество  ПБ]]/24</f>
        <v>0</v>
      </c>
      <c r="AJ48" s="118" t="str">
        <f>IF(Таблица10[[#This Row],[Сумма ПБ за УЧ]]&gt;=9,"Да","Нет")</f>
        <v>Нет</v>
      </c>
      <c r="AK48" s="118" t="str">
        <f>IF(Таблица10[[#This Row],[Сумма ПБ за УЧ]]&gt;=9,"Да","Нет")</f>
        <v>Нет</v>
      </c>
      <c r="AL48" s="118" t="str">
        <f>IF(Таблица10[[#This Row],[Сумма ПБ за УЧ]]&gt;=9,"Да","Нет")</f>
        <v>Нет</v>
      </c>
      <c r="AM48" s="205"/>
    </row>
  </sheetData>
  <sheetProtection algorithmName="SHA-512" hashValue="BQvEf5m5ZlzSqjthXoddsHCPLJyjNRdB83I6vRTCX4I1tlaOGJ5lh55acpLLeOboGQJY9wAYW/83TTfev0e6bw==" saltValue="m0+oXGbutIFRzF8HwSM5fg==" spinCount="100000" sheet="1" objects="1" scenarios="1"/>
  <mergeCells count="10">
    <mergeCell ref="AM33:AM48"/>
    <mergeCell ref="A2:E3"/>
    <mergeCell ref="F2:P2"/>
    <mergeCell ref="AF2:AL3"/>
    <mergeCell ref="Q2:AE2"/>
    <mergeCell ref="V3:Y3"/>
    <mergeCell ref="G3:H3"/>
    <mergeCell ref="I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K5:AK32" formula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M66"/>
  <sheetViews>
    <sheetView zoomScale="80" zoomScaleNormal="80" workbookViewId="0">
      <selection activeCell="A30" sqref="A30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31" width="6.7109375" style="4" customWidth="1"/>
    <col min="32" max="33" width="10.7109375" style="3" customWidth="1"/>
    <col min="34" max="35" width="12.42578125" style="3" customWidth="1"/>
    <col min="36" max="38" width="14.85546875" style="3" customWidth="1"/>
    <col min="39" max="39" width="31" style="8" bestFit="1" customWidth="1"/>
    <col min="40" max="16384" width="9.140625" style="8"/>
  </cols>
  <sheetData>
    <row r="1" spans="1:38" ht="18.75" thickBot="1" x14ac:dyDescent="0.3">
      <c r="A1" s="66"/>
      <c r="B1" s="9"/>
    </row>
    <row r="2" spans="1:38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5"/>
      <c r="AF2" s="184" t="s">
        <v>11</v>
      </c>
      <c r="AG2" s="188"/>
      <c r="AH2" s="188"/>
      <c r="AI2" s="188"/>
      <c r="AJ2" s="188"/>
      <c r="AK2" s="188"/>
      <c r="AL2" s="185"/>
    </row>
    <row r="3" spans="1:38" s="14" customFormat="1" ht="44.25" customHeight="1" thickBot="1" x14ac:dyDescent="0.25">
      <c r="A3" s="198"/>
      <c r="B3" s="199"/>
      <c r="C3" s="199"/>
      <c r="D3" s="199"/>
      <c r="E3" s="200"/>
      <c r="F3" s="29"/>
      <c r="G3" s="201" t="s">
        <v>6</v>
      </c>
      <c r="H3" s="201"/>
      <c r="I3" s="201" t="s">
        <v>7</v>
      </c>
      <c r="J3" s="201"/>
      <c r="K3" s="201"/>
      <c r="L3" s="201" t="s">
        <v>8</v>
      </c>
      <c r="M3" s="201"/>
      <c r="N3" s="201"/>
      <c r="O3" s="201" t="s">
        <v>9</v>
      </c>
      <c r="P3" s="201"/>
      <c r="Q3" s="29"/>
      <c r="R3" s="17" t="s">
        <v>44</v>
      </c>
      <c r="S3" s="17" t="s">
        <v>45</v>
      </c>
      <c r="T3" s="17" t="s">
        <v>46</v>
      </c>
      <c r="U3" s="17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17" t="s">
        <v>74</v>
      </c>
      <c r="AA3" s="202" t="s">
        <v>77</v>
      </c>
      <c r="AB3" s="203"/>
      <c r="AC3" s="203"/>
      <c r="AD3" s="203"/>
      <c r="AE3" s="204"/>
      <c r="AF3" s="198"/>
      <c r="AG3" s="199"/>
      <c r="AH3" s="199"/>
      <c r="AI3" s="199"/>
      <c r="AJ3" s="199"/>
      <c r="AK3" s="199"/>
      <c r="AL3" s="200"/>
    </row>
    <row r="4" spans="1:38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0" t="s">
        <v>21</v>
      </c>
      <c r="H4" s="11" t="s">
        <v>22</v>
      </c>
      <c r="I4" s="15" t="s">
        <v>23</v>
      </c>
      <c r="J4" s="16" t="s">
        <v>24</v>
      </c>
      <c r="K4" s="11" t="s">
        <v>41</v>
      </c>
      <c r="L4" s="15" t="s">
        <v>34</v>
      </c>
      <c r="M4" s="16" t="s">
        <v>35</v>
      </c>
      <c r="N4" s="11" t="s">
        <v>36</v>
      </c>
      <c r="O4" s="15" t="s">
        <v>37</v>
      </c>
      <c r="P4" s="11" t="s">
        <v>38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26" t="s">
        <v>99</v>
      </c>
      <c r="AA4" s="15" t="s">
        <v>78</v>
      </c>
      <c r="AB4" s="16" t="s">
        <v>79</v>
      </c>
      <c r="AC4" s="16" t="s">
        <v>88</v>
      </c>
      <c r="AD4" s="16" t="s">
        <v>89</v>
      </c>
      <c r="AE4" s="11" t="s">
        <v>104</v>
      </c>
      <c r="AF4" s="26" t="s">
        <v>69</v>
      </c>
      <c r="AG4" s="26" t="s">
        <v>70</v>
      </c>
      <c r="AH4" s="26" t="s">
        <v>62</v>
      </c>
      <c r="AI4" s="26" t="s">
        <v>68</v>
      </c>
      <c r="AJ4" s="26" t="s">
        <v>93</v>
      </c>
      <c r="AK4" s="26" t="s">
        <v>85</v>
      </c>
      <c r="AL4" s="26" t="s">
        <v>10</v>
      </c>
    </row>
    <row r="5" spans="1:38" x14ac:dyDescent="0.25">
      <c r="A5" s="84">
        <v>1</v>
      </c>
      <c r="B5" s="100"/>
      <c r="C5" s="87"/>
      <c r="D5" s="87"/>
      <c r="E5" s="87"/>
      <c r="F5" s="87"/>
      <c r="G5" s="88"/>
      <c r="H5" s="89"/>
      <c r="I5" s="88"/>
      <c r="J5" s="94"/>
      <c r="K5" s="89"/>
      <c r="L5" s="88"/>
      <c r="M5" s="94"/>
      <c r="N5" s="89"/>
      <c r="O5" s="88"/>
      <c r="P5" s="89"/>
      <c r="Q5" s="87"/>
      <c r="R5" s="98"/>
      <c r="S5" s="98"/>
      <c r="T5" s="98"/>
      <c r="U5" s="98"/>
      <c r="V5" s="98"/>
      <c r="W5" s="98"/>
      <c r="X5" s="98"/>
      <c r="Y5" s="98"/>
      <c r="Z5" s="98"/>
      <c r="AA5" s="88"/>
      <c r="AB5" s="94"/>
      <c r="AC5" s="94"/>
      <c r="AD5" s="94"/>
      <c r="AE5" s="89"/>
      <c r="AF5" s="30">
        <f>SUM(Таблица11[[#This Row],[Д1]:[П2]])</f>
        <v>0</v>
      </c>
      <c r="AG5" s="30">
        <f>SUM(Таблица11[[#This Row],[З5]:[Р5]])</f>
        <v>0</v>
      </c>
      <c r="AH5" s="30">
        <f>SUM(Таблица11[[#This Row],[Сумма ПБ за УЧ]:[Сумма ПБ за ПЧ]])</f>
        <v>0</v>
      </c>
      <c r="AI5" s="31">
        <f>Таблица11[[#This Row],[Общее количество  ПБ]]/24</f>
        <v>0</v>
      </c>
      <c r="AJ5" s="28" t="str">
        <f>IF(Таблица11[[#This Row],[Общее количество  ПБ]]&gt;=22,"Да","Нет")</f>
        <v>Нет</v>
      </c>
      <c r="AK5" s="28" t="str">
        <f>IF(Таблица11[[#This Row],[Сумма ПБ за УЧ]]&gt;=9,"Да","Нет")</f>
        <v>Нет</v>
      </c>
      <c r="AL5" s="28" t="str">
        <f>IF(Таблица11[[#This Row],[Общее количество  ПБ]]&gt;=22,"Да","Нет")</f>
        <v>Нет</v>
      </c>
    </row>
    <row r="6" spans="1:38" x14ac:dyDescent="0.25">
      <c r="A6" s="84"/>
      <c r="B6" s="100"/>
      <c r="C6" s="87"/>
      <c r="D6" s="87"/>
      <c r="E6" s="87"/>
      <c r="F6" s="87"/>
      <c r="G6" s="88"/>
      <c r="H6" s="89"/>
      <c r="I6" s="88"/>
      <c r="J6" s="94"/>
      <c r="K6" s="89"/>
      <c r="L6" s="88"/>
      <c r="M6" s="94"/>
      <c r="N6" s="89"/>
      <c r="O6" s="88"/>
      <c r="P6" s="89"/>
      <c r="Q6" s="87"/>
      <c r="R6" s="98"/>
      <c r="S6" s="98"/>
      <c r="T6" s="98"/>
      <c r="U6" s="98"/>
      <c r="V6" s="98"/>
      <c r="W6" s="98"/>
      <c r="X6" s="98"/>
      <c r="Y6" s="98"/>
      <c r="Z6" s="98"/>
      <c r="AA6" s="88"/>
      <c r="AB6" s="94"/>
      <c r="AC6" s="94"/>
      <c r="AD6" s="94"/>
      <c r="AE6" s="89"/>
      <c r="AF6" s="30">
        <f>SUM(Таблица11[[#This Row],[Д1]:[П2]])</f>
        <v>0</v>
      </c>
      <c r="AG6" s="30">
        <f>SUM(Таблица11[[#This Row],[З5]:[Р5]])</f>
        <v>0</v>
      </c>
      <c r="AH6" s="30">
        <f>SUM(Таблица11[[#This Row],[Сумма ПБ за УЧ]:[Сумма ПБ за ПЧ]])</f>
        <v>0</v>
      </c>
      <c r="AI6" s="31">
        <f>Таблица11[[#This Row],[Общее количество  ПБ]]/24</f>
        <v>0</v>
      </c>
      <c r="AJ6" s="28" t="str">
        <f>IF(Таблица11[[#This Row],[Общее количество  ПБ]]&gt;=22,"Да","Нет")</f>
        <v>Нет</v>
      </c>
      <c r="AK6" s="28" t="str">
        <f>IF(Таблица11[[#This Row],[Сумма ПБ за УЧ]]&gt;=9,"Да","Нет")</f>
        <v>Нет</v>
      </c>
      <c r="AL6" s="28" t="str">
        <f>IF(Таблица11[[#This Row],[Общее количество  ПБ]]&gt;=22,"Да","Нет")</f>
        <v>Нет</v>
      </c>
    </row>
    <row r="7" spans="1:38" x14ac:dyDescent="0.25">
      <c r="A7" s="84"/>
      <c r="B7" s="100"/>
      <c r="C7" s="87"/>
      <c r="D7" s="87"/>
      <c r="E7" s="87"/>
      <c r="F7" s="87"/>
      <c r="G7" s="88"/>
      <c r="H7" s="89"/>
      <c r="I7" s="88"/>
      <c r="J7" s="94"/>
      <c r="K7" s="89"/>
      <c r="L7" s="88"/>
      <c r="M7" s="94"/>
      <c r="N7" s="89"/>
      <c r="O7" s="88"/>
      <c r="P7" s="89"/>
      <c r="Q7" s="87"/>
      <c r="R7" s="98"/>
      <c r="S7" s="98"/>
      <c r="T7" s="98"/>
      <c r="U7" s="98"/>
      <c r="V7" s="98"/>
      <c r="W7" s="98"/>
      <c r="X7" s="98"/>
      <c r="Y7" s="98"/>
      <c r="Z7" s="98"/>
      <c r="AA7" s="88"/>
      <c r="AB7" s="94"/>
      <c r="AC7" s="94"/>
      <c r="AD7" s="94"/>
      <c r="AE7" s="89"/>
      <c r="AF7" s="30">
        <f>SUM(Таблица11[[#This Row],[Д1]:[П2]])</f>
        <v>0</v>
      </c>
      <c r="AG7" s="30">
        <f>SUM(Таблица11[[#This Row],[З5]:[Р5]])</f>
        <v>0</v>
      </c>
      <c r="AH7" s="30">
        <f>SUM(Таблица11[[#This Row],[Сумма ПБ за УЧ]:[Сумма ПБ за ПЧ]])</f>
        <v>0</v>
      </c>
      <c r="AI7" s="31">
        <f>Таблица11[[#This Row],[Общее количество  ПБ]]/24</f>
        <v>0</v>
      </c>
      <c r="AJ7" s="28" t="str">
        <f>IF(Таблица11[[#This Row],[Общее количество  ПБ]]&gt;=22,"Да","Нет")</f>
        <v>Нет</v>
      </c>
      <c r="AK7" s="28" t="str">
        <f>IF(Таблица11[[#This Row],[Сумма ПБ за УЧ]]&gt;=9,"Да","Нет")</f>
        <v>Нет</v>
      </c>
      <c r="AL7" s="28" t="str">
        <f>IF(Таблица11[[#This Row],[Общее количество  ПБ]]&gt;=22,"Да","Нет")</f>
        <v>Нет</v>
      </c>
    </row>
    <row r="8" spans="1:38" x14ac:dyDescent="0.25">
      <c r="A8" s="84"/>
      <c r="B8" s="100"/>
      <c r="C8" s="87"/>
      <c r="D8" s="87"/>
      <c r="E8" s="87"/>
      <c r="F8" s="87"/>
      <c r="G8" s="88"/>
      <c r="H8" s="89"/>
      <c r="I8" s="88"/>
      <c r="J8" s="94"/>
      <c r="K8" s="89"/>
      <c r="L8" s="88"/>
      <c r="M8" s="94"/>
      <c r="N8" s="89"/>
      <c r="O8" s="88"/>
      <c r="P8" s="89"/>
      <c r="Q8" s="87"/>
      <c r="R8" s="98"/>
      <c r="S8" s="98"/>
      <c r="T8" s="98"/>
      <c r="U8" s="98"/>
      <c r="V8" s="98"/>
      <c r="W8" s="98"/>
      <c r="X8" s="98"/>
      <c r="Y8" s="98"/>
      <c r="Z8" s="98"/>
      <c r="AA8" s="88"/>
      <c r="AB8" s="94"/>
      <c r="AC8" s="94"/>
      <c r="AD8" s="94"/>
      <c r="AE8" s="89"/>
      <c r="AF8" s="30">
        <f>SUM(Таблица11[[#This Row],[Д1]:[П2]])</f>
        <v>0</v>
      </c>
      <c r="AG8" s="30">
        <f>SUM(Таблица11[[#This Row],[З5]:[Р5]])</f>
        <v>0</v>
      </c>
      <c r="AH8" s="30">
        <f>SUM(Таблица11[[#This Row],[Сумма ПБ за УЧ]:[Сумма ПБ за ПЧ]])</f>
        <v>0</v>
      </c>
      <c r="AI8" s="31">
        <f>Таблица11[[#This Row],[Общее количество  ПБ]]/24</f>
        <v>0</v>
      </c>
      <c r="AJ8" s="28" t="str">
        <f>IF(Таблица11[[#This Row],[Общее количество  ПБ]]&gt;=22,"Да","Нет")</f>
        <v>Нет</v>
      </c>
      <c r="AK8" s="28" t="str">
        <f>IF(Таблица11[[#This Row],[Сумма ПБ за УЧ]]&gt;=9,"Да","Нет")</f>
        <v>Нет</v>
      </c>
      <c r="AL8" s="28" t="str">
        <f>IF(Таблица11[[#This Row],[Общее количество  ПБ]]&gt;=22,"Да","Нет")</f>
        <v>Нет</v>
      </c>
    </row>
    <row r="9" spans="1:38" x14ac:dyDescent="0.25">
      <c r="A9" s="84"/>
      <c r="B9" s="100"/>
      <c r="C9" s="87"/>
      <c r="D9" s="87"/>
      <c r="E9" s="87"/>
      <c r="F9" s="87"/>
      <c r="G9" s="88"/>
      <c r="H9" s="89"/>
      <c r="I9" s="88"/>
      <c r="J9" s="94"/>
      <c r="K9" s="89"/>
      <c r="L9" s="88"/>
      <c r="M9" s="94"/>
      <c r="N9" s="89"/>
      <c r="O9" s="88"/>
      <c r="P9" s="89"/>
      <c r="Q9" s="87"/>
      <c r="R9" s="98"/>
      <c r="S9" s="98"/>
      <c r="T9" s="98"/>
      <c r="U9" s="98"/>
      <c r="V9" s="98"/>
      <c r="W9" s="98"/>
      <c r="X9" s="98"/>
      <c r="Y9" s="98"/>
      <c r="Z9" s="98"/>
      <c r="AA9" s="88"/>
      <c r="AB9" s="94"/>
      <c r="AC9" s="94"/>
      <c r="AD9" s="94"/>
      <c r="AE9" s="89"/>
      <c r="AF9" s="30">
        <f>SUM(Таблица11[[#This Row],[Д1]:[П2]])</f>
        <v>0</v>
      </c>
      <c r="AG9" s="30">
        <f>SUM(Таблица11[[#This Row],[З5]:[Р5]])</f>
        <v>0</v>
      </c>
      <c r="AH9" s="30">
        <f>SUM(Таблица11[[#This Row],[Сумма ПБ за УЧ]:[Сумма ПБ за ПЧ]])</f>
        <v>0</v>
      </c>
      <c r="AI9" s="31">
        <f>Таблица11[[#This Row],[Общее количество  ПБ]]/24</f>
        <v>0</v>
      </c>
      <c r="AJ9" s="28" t="str">
        <f>IF(Таблица11[[#This Row],[Общее количество  ПБ]]&gt;=22,"Да","Нет")</f>
        <v>Нет</v>
      </c>
      <c r="AK9" s="28" t="str">
        <f>IF(Таблица11[[#This Row],[Сумма ПБ за УЧ]]&gt;=9,"Да","Нет")</f>
        <v>Нет</v>
      </c>
      <c r="AL9" s="28" t="str">
        <f>IF(Таблица11[[#This Row],[Общее количество  ПБ]]&gt;=22,"Да","Нет")</f>
        <v>Нет</v>
      </c>
    </row>
    <row r="10" spans="1:38" x14ac:dyDescent="0.25">
      <c r="A10" s="84"/>
      <c r="B10" s="100"/>
      <c r="C10" s="87"/>
      <c r="D10" s="87"/>
      <c r="E10" s="87"/>
      <c r="F10" s="87"/>
      <c r="G10" s="88"/>
      <c r="H10" s="89"/>
      <c r="I10" s="88"/>
      <c r="J10" s="94"/>
      <c r="K10" s="89"/>
      <c r="L10" s="88"/>
      <c r="M10" s="94"/>
      <c r="N10" s="89"/>
      <c r="O10" s="88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98"/>
      <c r="AA10" s="88"/>
      <c r="AB10" s="94"/>
      <c r="AC10" s="94"/>
      <c r="AD10" s="94"/>
      <c r="AE10" s="89"/>
      <c r="AF10" s="30">
        <f>SUM(Таблица11[[#This Row],[Д1]:[П2]])</f>
        <v>0</v>
      </c>
      <c r="AG10" s="30">
        <f>SUM(Таблица11[[#This Row],[З5]:[Р5]])</f>
        <v>0</v>
      </c>
      <c r="AH10" s="30">
        <f>SUM(Таблица11[[#This Row],[Сумма ПБ за УЧ]:[Сумма ПБ за ПЧ]])</f>
        <v>0</v>
      </c>
      <c r="AI10" s="31">
        <f>Таблица11[[#This Row],[Общее количество  ПБ]]/24</f>
        <v>0</v>
      </c>
      <c r="AJ10" s="28" t="str">
        <f>IF(Таблица11[[#This Row],[Общее количество  ПБ]]&gt;=22,"Да","Нет")</f>
        <v>Нет</v>
      </c>
      <c r="AK10" s="28" t="str">
        <f>IF(Таблица11[[#This Row],[Сумма ПБ за УЧ]]&gt;=9,"Да","Нет")</f>
        <v>Нет</v>
      </c>
      <c r="AL10" s="28" t="str">
        <f>IF(Таблица11[[#This Row],[Общее количество  ПБ]]&gt;=22,"Да","Нет")</f>
        <v>Нет</v>
      </c>
    </row>
    <row r="11" spans="1:38" x14ac:dyDescent="0.25">
      <c r="A11" s="84"/>
      <c r="B11" s="100"/>
      <c r="C11" s="87"/>
      <c r="D11" s="87"/>
      <c r="E11" s="87"/>
      <c r="F11" s="87"/>
      <c r="G11" s="88"/>
      <c r="H11" s="89"/>
      <c r="I11" s="88"/>
      <c r="J11" s="94"/>
      <c r="K11" s="89"/>
      <c r="L11" s="88"/>
      <c r="M11" s="94"/>
      <c r="N11" s="89"/>
      <c r="O11" s="88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98"/>
      <c r="AA11" s="88"/>
      <c r="AB11" s="94"/>
      <c r="AC11" s="94"/>
      <c r="AD11" s="94"/>
      <c r="AE11" s="89"/>
      <c r="AF11" s="30">
        <f>SUM(Таблица11[[#This Row],[Д1]:[П2]])</f>
        <v>0</v>
      </c>
      <c r="AG11" s="30">
        <f>SUM(Таблица11[[#This Row],[З5]:[Р5]])</f>
        <v>0</v>
      </c>
      <c r="AH11" s="30">
        <f>SUM(Таблица11[[#This Row],[Сумма ПБ за УЧ]:[Сумма ПБ за ПЧ]])</f>
        <v>0</v>
      </c>
      <c r="AI11" s="31">
        <f>Таблица11[[#This Row],[Общее количество  ПБ]]/24</f>
        <v>0</v>
      </c>
      <c r="AJ11" s="28" t="str">
        <f>IF(Таблица11[[#This Row],[Общее количество  ПБ]]&gt;=22,"Да","Нет")</f>
        <v>Нет</v>
      </c>
      <c r="AK11" s="28" t="str">
        <f>IF(Таблица11[[#This Row],[Сумма ПБ за УЧ]]&gt;=9,"Да","Нет")</f>
        <v>Нет</v>
      </c>
      <c r="AL11" s="28" t="str">
        <f>IF(Таблица11[[#This Row],[Общее количество  ПБ]]&gt;=22,"Да","Нет")</f>
        <v>Нет</v>
      </c>
    </row>
    <row r="12" spans="1:38" x14ac:dyDescent="0.25">
      <c r="A12" s="84"/>
      <c r="B12" s="100"/>
      <c r="C12" s="87"/>
      <c r="D12" s="87"/>
      <c r="E12" s="87"/>
      <c r="F12" s="87"/>
      <c r="G12" s="88"/>
      <c r="H12" s="89"/>
      <c r="I12" s="88"/>
      <c r="J12" s="94"/>
      <c r="K12" s="89"/>
      <c r="L12" s="88"/>
      <c r="M12" s="94"/>
      <c r="N12" s="89"/>
      <c r="O12" s="88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98"/>
      <c r="AA12" s="88"/>
      <c r="AB12" s="94"/>
      <c r="AC12" s="94"/>
      <c r="AD12" s="94"/>
      <c r="AE12" s="89"/>
      <c r="AF12" s="30">
        <f>SUM(Таблица11[[#This Row],[Д1]:[П2]])</f>
        <v>0</v>
      </c>
      <c r="AG12" s="30">
        <f>SUM(Таблица11[[#This Row],[З5]:[Р5]])</f>
        <v>0</v>
      </c>
      <c r="AH12" s="30">
        <f>SUM(Таблица11[[#This Row],[Сумма ПБ за УЧ]:[Сумма ПБ за ПЧ]])</f>
        <v>0</v>
      </c>
      <c r="AI12" s="31">
        <f>Таблица11[[#This Row],[Общее количество  ПБ]]/24</f>
        <v>0</v>
      </c>
      <c r="AJ12" s="28" t="str">
        <f>IF(Таблица11[[#This Row],[Общее количество  ПБ]]&gt;=22,"Да","Нет")</f>
        <v>Нет</v>
      </c>
      <c r="AK12" s="28" t="str">
        <f>IF(Таблица11[[#This Row],[Сумма ПБ за УЧ]]&gt;=9,"Да","Нет")</f>
        <v>Нет</v>
      </c>
      <c r="AL12" s="28" t="str">
        <f>IF(Таблица11[[#This Row],[Общее количество  ПБ]]&gt;=22,"Да","Нет")</f>
        <v>Нет</v>
      </c>
    </row>
    <row r="13" spans="1:38" x14ac:dyDescent="0.25">
      <c r="A13" s="84"/>
      <c r="B13" s="100"/>
      <c r="C13" s="87"/>
      <c r="D13" s="87"/>
      <c r="E13" s="87"/>
      <c r="F13" s="87"/>
      <c r="G13" s="88"/>
      <c r="H13" s="89"/>
      <c r="I13" s="88"/>
      <c r="J13" s="94"/>
      <c r="K13" s="89"/>
      <c r="L13" s="88"/>
      <c r="M13" s="94"/>
      <c r="N13" s="89"/>
      <c r="O13" s="88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98"/>
      <c r="AA13" s="88"/>
      <c r="AB13" s="94"/>
      <c r="AC13" s="94"/>
      <c r="AD13" s="94"/>
      <c r="AE13" s="89"/>
      <c r="AF13" s="30">
        <f>SUM(Таблица11[[#This Row],[Д1]:[П2]])</f>
        <v>0</v>
      </c>
      <c r="AG13" s="30">
        <f>SUM(Таблица11[[#This Row],[З5]:[Р5]])</f>
        <v>0</v>
      </c>
      <c r="AH13" s="30">
        <f>SUM(Таблица11[[#This Row],[Сумма ПБ за УЧ]:[Сумма ПБ за ПЧ]])</f>
        <v>0</v>
      </c>
      <c r="AI13" s="31">
        <f>Таблица11[[#This Row],[Общее количество  ПБ]]/24</f>
        <v>0</v>
      </c>
      <c r="AJ13" s="28" t="str">
        <f>IF(Таблица11[[#This Row],[Общее количество  ПБ]]&gt;=22,"Да","Нет")</f>
        <v>Нет</v>
      </c>
      <c r="AK13" s="28" t="str">
        <f>IF(Таблица11[[#This Row],[Сумма ПБ за УЧ]]&gt;=9,"Да","Нет")</f>
        <v>Нет</v>
      </c>
      <c r="AL13" s="28" t="str">
        <f>IF(Таблица11[[#This Row],[Общее количество  ПБ]]&gt;=22,"Да","Нет")</f>
        <v>Нет</v>
      </c>
    </row>
    <row r="14" spans="1:38" x14ac:dyDescent="0.25">
      <c r="A14" s="84"/>
      <c r="B14" s="100"/>
      <c r="C14" s="87"/>
      <c r="D14" s="87"/>
      <c r="E14" s="87"/>
      <c r="F14" s="87"/>
      <c r="G14" s="88"/>
      <c r="H14" s="89"/>
      <c r="I14" s="88"/>
      <c r="J14" s="94"/>
      <c r="K14" s="89"/>
      <c r="L14" s="88"/>
      <c r="M14" s="94"/>
      <c r="N14" s="89"/>
      <c r="O14" s="88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98"/>
      <c r="AA14" s="88"/>
      <c r="AB14" s="94"/>
      <c r="AC14" s="94"/>
      <c r="AD14" s="94"/>
      <c r="AE14" s="89"/>
      <c r="AF14" s="30">
        <f>SUM(Таблица11[[#This Row],[Д1]:[П2]])</f>
        <v>0</v>
      </c>
      <c r="AG14" s="30">
        <f>SUM(Таблица11[[#This Row],[З5]:[Р5]])</f>
        <v>0</v>
      </c>
      <c r="AH14" s="30">
        <f>SUM(Таблица11[[#This Row],[Сумма ПБ за УЧ]:[Сумма ПБ за ПЧ]])</f>
        <v>0</v>
      </c>
      <c r="AI14" s="31">
        <f>Таблица11[[#This Row],[Общее количество  ПБ]]/24</f>
        <v>0</v>
      </c>
      <c r="AJ14" s="28" t="str">
        <f>IF(Таблица11[[#This Row],[Общее количество  ПБ]]&gt;=22,"Да","Нет")</f>
        <v>Нет</v>
      </c>
      <c r="AK14" s="28" t="str">
        <f>IF(Таблица11[[#This Row],[Сумма ПБ за УЧ]]&gt;=9,"Да","Нет")</f>
        <v>Нет</v>
      </c>
      <c r="AL14" s="28" t="str">
        <f>IF(Таблица11[[#This Row],[Общее количество  ПБ]]&gt;=22,"Да","Нет")</f>
        <v>Нет</v>
      </c>
    </row>
    <row r="15" spans="1:38" x14ac:dyDescent="0.25">
      <c r="A15" s="84"/>
      <c r="B15" s="100"/>
      <c r="C15" s="87"/>
      <c r="D15" s="87"/>
      <c r="E15" s="87"/>
      <c r="F15" s="87"/>
      <c r="G15" s="88"/>
      <c r="H15" s="89"/>
      <c r="I15" s="88"/>
      <c r="J15" s="94"/>
      <c r="K15" s="89"/>
      <c r="L15" s="88"/>
      <c r="M15" s="94"/>
      <c r="N15" s="89"/>
      <c r="O15" s="88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98"/>
      <c r="AA15" s="88"/>
      <c r="AB15" s="94"/>
      <c r="AC15" s="94"/>
      <c r="AD15" s="94"/>
      <c r="AE15" s="89"/>
      <c r="AF15" s="30">
        <f>SUM(Таблица11[[#This Row],[Д1]:[П2]])</f>
        <v>0</v>
      </c>
      <c r="AG15" s="30">
        <f>SUM(Таблица11[[#This Row],[З5]:[Р5]])</f>
        <v>0</v>
      </c>
      <c r="AH15" s="30">
        <f>SUM(Таблица11[[#This Row],[Сумма ПБ за УЧ]:[Сумма ПБ за ПЧ]])</f>
        <v>0</v>
      </c>
      <c r="AI15" s="31">
        <f>Таблица11[[#This Row],[Общее количество  ПБ]]/24</f>
        <v>0</v>
      </c>
      <c r="AJ15" s="28" t="str">
        <f>IF(Таблица11[[#This Row],[Общее количество  ПБ]]&gt;=22,"Да","Нет")</f>
        <v>Нет</v>
      </c>
      <c r="AK15" s="28" t="str">
        <f>IF(Таблица11[[#This Row],[Сумма ПБ за УЧ]]&gt;=9,"Да","Нет")</f>
        <v>Нет</v>
      </c>
      <c r="AL15" s="28" t="str">
        <f>IF(Таблица11[[#This Row],[Общее количество  ПБ]]&gt;=22,"Да","Нет")</f>
        <v>Нет</v>
      </c>
    </row>
    <row r="16" spans="1:38" x14ac:dyDescent="0.25">
      <c r="A16" s="84"/>
      <c r="B16" s="100"/>
      <c r="C16" s="87"/>
      <c r="D16" s="87"/>
      <c r="E16" s="87"/>
      <c r="F16" s="87"/>
      <c r="G16" s="88"/>
      <c r="H16" s="89"/>
      <c r="I16" s="88"/>
      <c r="J16" s="94"/>
      <c r="K16" s="89"/>
      <c r="L16" s="88"/>
      <c r="M16" s="94"/>
      <c r="N16" s="89"/>
      <c r="O16" s="88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98"/>
      <c r="AA16" s="88"/>
      <c r="AB16" s="94"/>
      <c r="AC16" s="94"/>
      <c r="AD16" s="94"/>
      <c r="AE16" s="89"/>
      <c r="AF16" s="30">
        <f>SUM(Таблица11[[#This Row],[Д1]:[П2]])</f>
        <v>0</v>
      </c>
      <c r="AG16" s="30">
        <f>SUM(Таблица11[[#This Row],[З5]:[Р5]])</f>
        <v>0</v>
      </c>
      <c r="AH16" s="30">
        <f>SUM(Таблица11[[#This Row],[Сумма ПБ за УЧ]:[Сумма ПБ за ПЧ]])</f>
        <v>0</v>
      </c>
      <c r="AI16" s="31">
        <f>Таблица11[[#This Row],[Общее количество  ПБ]]/24</f>
        <v>0</v>
      </c>
      <c r="AJ16" s="28" t="str">
        <f>IF(Таблица11[[#This Row],[Общее количество  ПБ]]&gt;=22,"Да","Нет")</f>
        <v>Нет</v>
      </c>
      <c r="AK16" s="28" t="str">
        <f>IF(Таблица11[[#This Row],[Сумма ПБ за УЧ]]&gt;=9,"Да","Нет")</f>
        <v>Нет</v>
      </c>
      <c r="AL16" s="28" t="str">
        <f>IF(Таблица11[[#This Row],[Общее количество  ПБ]]&gt;=22,"Да","Нет")</f>
        <v>Нет</v>
      </c>
    </row>
    <row r="17" spans="1:39" x14ac:dyDescent="0.25">
      <c r="A17" s="84"/>
      <c r="B17" s="100"/>
      <c r="C17" s="87"/>
      <c r="D17" s="87"/>
      <c r="E17" s="87"/>
      <c r="F17" s="87"/>
      <c r="G17" s="88"/>
      <c r="H17" s="89"/>
      <c r="I17" s="88"/>
      <c r="J17" s="94"/>
      <c r="K17" s="89"/>
      <c r="L17" s="88"/>
      <c r="M17" s="94"/>
      <c r="N17" s="89"/>
      <c r="O17" s="88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98"/>
      <c r="AA17" s="88"/>
      <c r="AB17" s="94"/>
      <c r="AC17" s="94"/>
      <c r="AD17" s="94"/>
      <c r="AE17" s="89"/>
      <c r="AF17" s="30">
        <f>SUM(Таблица11[[#This Row],[Д1]:[П2]])</f>
        <v>0</v>
      </c>
      <c r="AG17" s="30">
        <f>SUM(Таблица11[[#This Row],[З5]:[Р5]])</f>
        <v>0</v>
      </c>
      <c r="AH17" s="30">
        <f>SUM(Таблица11[[#This Row],[Сумма ПБ за УЧ]:[Сумма ПБ за ПЧ]])</f>
        <v>0</v>
      </c>
      <c r="AI17" s="31">
        <f>Таблица11[[#This Row],[Общее количество  ПБ]]/24</f>
        <v>0</v>
      </c>
      <c r="AJ17" s="28" t="str">
        <f>IF(Таблица11[[#This Row],[Общее количество  ПБ]]&gt;=22,"Да","Нет")</f>
        <v>Нет</v>
      </c>
      <c r="AK17" s="28" t="str">
        <f>IF(Таблица11[[#This Row],[Сумма ПБ за УЧ]]&gt;=9,"Да","Нет")</f>
        <v>Нет</v>
      </c>
      <c r="AL17" s="28" t="str">
        <f>IF(Таблица11[[#This Row],[Общее количество  ПБ]]&gt;=22,"Да","Нет")</f>
        <v>Нет</v>
      </c>
    </row>
    <row r="18" spans="1:39" x14ac:dyDescent="0.25">
      <c r="A18" s="84"/>
      <c r="B18" s="100"/>
      <c r="C18" s="87"/>
      <c r="D18" s="87"/>
      <c r="E18" s="87"/>
      <c r="F18" s="87"/>
      <c r="G18" s="88"/>
      <c r="H18" s="89"/>
      <c r="I18" s="88"/>
      <c r="J18" s="94"/>
      <c r="K18" s="89"/>
      <c r="L18" s="88"/>
      <c r="M18" s="94"/>
      <c r="N18" s="89"/>
      <c r="O18" s="88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98"/>
      <c r="AA18" s="88"/>
      <c r="AB18" s="94"/>
      <c r="AC18" s="94"/>
      <c r="AD18" s="94"/>
      <c r="AE18" s="89"/>
      <c r="AF18" s="30">
        <f>SUM(Таблица11[[#This Row],[Д1]:[П2]])</f>
        <v>0</v>
      </c>
      <c r="AG18" s="30">
        <f>SUM(Таблица11[[#This Row],[З5]:[Р5]])</f>
        <v>0</v>
      </c>
      <c r="AH18" s="30">
        <f>SUM(Таблица11[[#This Row],[Сумма ПБ за УЧ]:[Сумма ПБ за ПЧ]])</f>
        <v>0</v>
      </c>
      <c r="AI18" s="31">
        <f>Таблица11[[#This Row],[Общее количество  ПБ]]/24</f>
        <v>0</v>
      </c>
      <c r="AJ18" s="28" t="str">
        <f>IF(Таблица11[[#This Row],[Общее количество  ПБ]]&gt;=22,"Да","Нет")</f>
        <v>Нет</v>
      </c>
      <c r="AK18" s="28" t="str">
        <f>IF(Таблица11[[#This Row],[Сумма ПБ за УЧ]]&gt;=9,"Да","Нет")</f>
        <v>Нет</v>
      </c>
      <c r="AL18" s="28" t="str">
        <f>IF(Таблица11[[#This Row],[Общее количество  ПБ]]&gt;=22,"Да","Нет")</f>
        <v>Нет</v>
      </c>
    </row>
    <row r="19" spans="1:39" x14ac:dyDescent="0.25">
      <c r="A19" s="84"/>
      <c r="B19" s="100"/>
      <c r="C19" s="87"/>
      <c r="D19" s="87"/>
      <c r="E19" s="87"/>
      <c r="F19" s="87"/>
      <c r="G19" s="88"/>
      <c r="H19" s="89"/>
      <c r="I19" s="88"/>
      <c r="J19" s="94"/>
      <c r="K19" s="89"/>
      <c r="L19" s="88"/>
      <c r="M19" s="94"/>
      <c r="N19" s="89"/>
      <c r="O19" s="88"/>
      <c r="P19" s="89"/>
      <c r="Q19" s="87"/>
      <c r="R19" s="98"/>
      <c r="S19" s="98"/>
      <c r="T19" s="98"/>
      <c r="U19" s="98"/>
      <c r="V19" s="98"/>
      <c r="W19" s="98"/>
      <c r="X19" s="98"/>
      <c r="Y19" s="98"/>
      <c r="Z19" s="98"/>
      <c r="AA19" s="88"/>
      <c r="AB19" s="94"/>
      <c r="AC19" s="94"/>
      <c r="AD19" s="94"/>
      <c r="AE19" s="89"/>
      <c r="AF19" s="30">
        <f>SUM(Таблица11[[#This Row],[Д1]:[П2]])</f>
        <v>0</v>
      </c>
      <c r="AG19" s="30">
        <f>SUM(Таблица11[[#This Row],[З5]:[Р5]])</f>
        <v>0</v>
      </c>
      <c r="AH19" s="30">
        <f>SUM(Таблица11[[#This Row],[Сумма ПБ за УЧ]:[Сумма ПБ за ПЧ]])</f>
        <v>0</v>
      </c>
      <c r="AI19" s="31">
        <f>Таблица11[[#This Row],[Общее количество  ПБ]]/24</f>
        <v>0</v>
      </c>
      <c r="AJ19" s="28" t="str">
        <f>IF(Таблица11[[#This Row],[Общее количество  ПБ]]&gt;=22,"Да","Нет")</f>
        <v>Нет</v>
      </c>
      <c r="AK19" s="28" t="str">
        <f>IF(Таблица11[[#This Row],[Сумма ПБ за УЧ]]&gt;=9,"Да","Нет")</f>
        <v>Нет</v>
      </c>
      <c r="AL19" s="28" t="str">
        <f>IF(Таблица11[[#This Row],[Общее количество  ПБ]]&gt;=22,"Да","Нет")</f>
        <v>Нет</v>
      </c>
    </row>
    <row r="20" spans="1:39" x14ac:dyDescent="0.25">
      <c r="A20" s="84"/>
      <c r="B20" s="100"/>
      <c r="C20" s="87"/>
      <c r="D20" s="87"/>
      <c r="E20" s="87"/>
      <c r="F20" s="87"/>
      <c r="G20" s="88"/>
      <c r="H20" s="89"/>
      <c r="I20" s="88"/>
      <c r="J20" s="94"/>
      <c r="K20" s="89"/>
      <c r="L20" s="88"/>
      <c r="M20" s="94"/>
      <c r="N20" s="89"/>
      <c r="O20" s="88"/>
      <c r="P20" s="89"/>
      <c r="Q20" s="87"/>
      <c r="R20" s="98"/>
      <c r="S20" s="98"/>
      <c r="T20" s="98"/>
      <c r="U20" s="98"/>
      <c r="V20" s="98"/>
      <c r="W20" s="98"/>
      <c r="X20" s="98"/>
      <c r="Y20" s="98"/>
      <c r="Z20" s="98"/>
      <c r="AA20" s="88"/>
      <c r="AB20" s="94"/>
      <c r="AC20" s="94"/>
      <c r="AD20" s="94"/>
      <c r="AE20" s="89"/>
      <c r="AF20" s="30">
        <f>SUM(Таблица11[[#This Row],[Д1]:[П2]])</f>
        <v>0</v>
      </c>
      <c r="AG20" s="30">
        <f>SUM(Таблица11[[#This Row],[З5]:[Р5]])</f>
        <v>0</v>
      </c>
      <c r="AH20" s="30">
        <f>SUM(Таблица11[[#This Row],[Сумма ПБ за УЧ]:[Сумма ПБ за ПЧ]])</f>
        <v>0</v>
      </c>
      <c r="AI20" s="31">
        <f>Таблица11[[#This Row],[Общее количество  ПБ]]/24</f>
        <v>0</v>
      </c>
      <c r="AJ20" s="28" t="str">
        <f>IF(Таблица11[[#This Row],[Общее количество  ПБ]]&gt;=22,"Да","Нет")</f>
        <v>Нет</v>
      </c>
      <c r="AK20" s="28" t="str">
        <f>IF(Таблица11[[#This Row],[Сумма ПБ за УЧ]]&gt;=9,"Да","Нет")</f>
        <v>Нет</v>
      </c>
      <c r="AL20" s="28" t="str">
        <f>IF(Таблица11[[#This Row],[Общее количество  ПБ]]&gt;=22,"Да","Нет")</f>
        <v>Нет</v>
      </c>
    </row>
    <row r="21" spans="1:39" x14ac:dyDescent="0.25">
      <c r="A21" s="84"/>
      <c r="B21" s="100"/>
      <c r="C21" s="87"/>
      <c r="D21" s="87"/>
      <c r="E21" s="87"/>
      <c r="F21" s="87"/>
      <c r="G21" s="88"/>
      <c r="H21" s="89"/>
      <c r="I21" s="88"/>
      <c r="J21" s="94"/>
      <c r="K21" s="89"/>
      <c r="L21" s="88"/>
      <c r="M21" s="94"/>
      <c r="N21" s="89"/>
      <c r="O21" s="88"/>
      <c r="P21" s="89"/>
      <c r="Q21" s="87"/>
      <c r="R21" s="98"/>
      <c r="S21" s="98"/>
      <c r="T21" s="98"/>
      <c r="U21" s="98"/>
      <c r="V21" s="98"/>
      <c r="W21" s="98"/>
      <c r="X21" s="98"/>
      <c r="Y21" s="98"/>
      <c r="Z21" s="98"/>
      <c r="AA21" s="88"/>
      <c r="AB21" s="94"/>
      <c r="AC21" s="94"/>
      <c r="AD21" s="94"/>
      <c r="AE21" s="89"/>
      <c r="AF21" s="30">
        <f>SUM(Таблица11[[#This Row],[Д1]:[П2]])</f>
        <v>0</v>
      </c>
      <c r="AG21" s="30">
        <f>SUM(Таблица11[[#This Row],[З5]:[Р5]])</f>
        <v>0</v>
      </c>
      <c r="AH21" s="30">
        <f>SUM(Таблица11[[#This Row],[Сумма ПБ за УЧ]:[Сумма ПБ за ПЧ]])</f>
        <v>0</v>
      </c>
      <c r="AI21" s="31">
        <f>Таблица11[[#This Row],[Общее количество  ПБ]]/24</f>
        <v>0</v>
      </c>
      <c r="AJ21" s="28" t="str">
        <f>IF(Таблица11[[#This Row],[Общее количество  ПБ]]&gt;=22,"Да","Нет")</f>
        <v>Нет</v>
      </c>
      <c r="AK21" s="28" t="str">
        <f>IF(Таблица11[[#This Row],[Сумма ПБ за УЧ]]&gt;=9,"Да","Нет")</f>
        <v>Нет</v>
      </c>
      <c r="AL21" s="28" t="str">
        <f>IF(Таблица11[[#This Row],[Общее количество  ПБ]]&gt;=22,"Да","Нет")</f>
        <v>Нет</v>
      </c>
    </row>
    <row r="22" spans="1:39" x14ac:dyDescent="0.25">
      <c r="A22" s="84"/>
      <c r="B22" s="100"/>
      <c r="C22" s="87"/>
      <c r="D22" s="87"/>
      <c r="E22" s="87"/>
      <c r="F22" s="87"/>
      <c r="G22" s="88"/>
      <c r="H22" s="89"/>
      <c r="I22" s="88"/>
      <c r="J22" s="94"/>
      <c r="K22" s="89"/>
      <c r="L22" s="88"/>
      <c r="M22" s="94"/>
      <c r="N22" s="89"/>
      <c r="O22" s="88"/>
      <c r="P22" s="89"/>
      <c r="Q22" s="87"/>
      <c r="R22" s="98"/>
      <c r="S22" s="98"/>
      <c r="T22" s="98"/>
      <c r="U22" s="98"/>
      <c r="V22" s="98"/>
      <c r="W22" s="98"/>
      <c r="X22" s="98"/>
      <c r="Y22" s="98"/>
      <c r="Z22" s="98"/>
      <c r="AA22" s="88"/>
      <c r="AB22" s="94"/>
      <c r="AC22" s="94"/>
      <c r="AD22" s="94"/>
      <c r="AE22" s="89"/>
      <c r="AF22" s="30">
        <f>SUM(Таблица11[[#This Row],[Д1]:[П2]])</f>
        <v>0</v>
      </c>
      <c r="AG22" s="30">
        <f>SUM(Таблица11[[#This Row],[З5]:[Р5]])</f>
        <v>0</v>
      </c>
      <c r="AH22" s="30">
        <f>SUM(Таблица11[[#This Row],[Сумма ПБ за УЧ]:[Сумма ПБ за ПЧ]])</f>
        <v>0</v>
      </c>
      <c r="AI22" s="31">
        <f>Таблица11[[#This Row],[Общее количество  ПБ]]/24</f>
        <v>0</v>
      </c>
      <c r="AJ22" s="28" t="str">
        <f>IF(Таблица11[[#This Row],[Общее количество  ПБ]]&gt;=22,"Да","Нет")</f>
        <v>Нет</v>
      </c>
      <c r="AK22" s="28" t="str">
        <f>IF(Таблица11[[#This Row],[Сумма ПБ за УЧ]]&gt;=9,"Да","Нет")</f>
        <v>Нет</v>
      </c>
      <c r="AL22" s="28" t="str">
        <f>IF(Таблица11[[#This Row],[Общее количество  ПБ]]&gt;=22,"Да","Нет")</f>
        <v>Нет</v>
      </c>
    </row>
    <row r="23" spans="1:39" x14ac:dyDescent="0.25">
      <c r="A23" s="84"/>
      <c r="B23" s="100"/>
      <c r="C23" s="87"/>
      <c r="D23" s="87"/>
      <c r="E23" s="87"/>
      <c r="F23" s="87"/>
      <c r="G23" s="88"/>
      <c r="H23" s="89"/>
      <c r="I23" s="88"/>
      <c r="J23" s="94"/>
      <c r="K23" s="89"/>
      <c r="L23" s="88"/>
      <c r="M23" s="94"/>
      <c r="N23" s="89"/>
      <c r="O23" s="88"/>
      <c r="P23" s="89"/>
      <c r="Q23" s="87"/>
      <c r="R23" s="98"/>
      <c r="S23" s="98"/>
      <c r="T23" s="98"/>
      <c r="U23" s="98"/>
      <c r="V23" s="98"/>
      <c r="W23" s="98"/>
      <c r="X23" s="98"/>
      <c r="Y23" s="98"/>
      <c r="Z23" s="98"/>
      <c r="AA23" s="88"/>
      <c r="AB23" s="94"/>
      <c r="AC23" s="94"/>
      <c r="AD23" s="94"/>
      <c r="AE23" s="89"/>
      <c r="AF23" s="30">
        <f>SUM(Таблица11[[#This Row],[Д1]:[П2]])</f>
        <v>0</v>
      </c>
      <c r="AG23" s="30">
        <f>SUM(Таблица11[[#This Row],[З5]:[Р5]])</f>
        <v>0</v>
      </c>
      <c r="AH23" s="30">
        <f>SUM(Таблица11[[#This Row],[Сумма ПБ за УЧ]:[Сумма ПБ за ПЧ]])</f>
        <v>0</v>
      </c>
      <c r="AI23" s="31">
        <f>Таблица11[[#This Row],[Общее количество  ПБ]]/24</f>
        <v>0</v>
      </c>
      <c r="AJ23" s="28" t="str">
        <f>IF(Таблица11[[#This Row],[Общее количество  ПБ]]&gt;=22,"Да","Нет")</f>
        <v>Нет</v>
      </c>
      <c r="AK23" s="28" t="str">
        <f>IF(Таблица11[[#This Row],[Сумма ПБ за УЧ]]&gt;=9,"Да","Нет")</f>
        <v>Нет</v>
      </c>
      <c r="AL23" s="28" t="str">
        <f>IF(Таблица11[[#This Row],[Общее количество  ПБ]]&gt;=22,"Да","Нет")</f>
        <v>Нет</v>
      </c>
    </row>
    <row r="24" spans="1:39" x14ac:dyDescent="0.25">
      <c r="A24" s="84"/>
      <c r="B24" s="100"/>
      <c r="C24" s="87"/>
      <c r="D24" s="87"/>
      <c r="E24" s="87"/>
      <c r="F24" s="87"/>
      <c r="G24" s="88"/>
      <c r="H24" s="89"/>
      <c r="I24" s="88"/>
      <c r="J24" s="94"/>
      <c r="K24" s="89"/>
      <c r="L24" s="88"/>
      <c r="M24" s="94"/>
      <c r="N24" s="89"/>
      <c r="O24" s="88"/>
      <c r="P24" s="89"/>
      <c r="Q24" s="87"/>
      <c r="R24" s="98"/>
      <c r="S24" s="98"/>
      <c r="T24" s="98"/>
      <c r="U24" s="98"/>
      <c r="V24" s="98"/>
      <c r="W24" s="98"/>
      <c r="X24" s="98"/>
      <c r="Y24" s="98"/>
      <c r="Z24" s="98"/>
      <c r="AA24" s="88"/>
      <c r="AB24" s="94"/>
      <c r="AC24" s="94"/>
      <c r="AD24" s="94"/>
      <c r="AE24" s="89"/>
      <c r="AF24" s="30">
        <f>SUM(Таблица11[[#This Row],[Д1]:[П2]])</f>
        <v>0</v>
      </c>
      <c r="AG24" s="30">
        <f>SUM(Таблица11[[#This Row],[З5]:[Р5]])</f>
        <v>0</v>
      </c>
      <c r="AH24" s="30">
        <f>SUM(Таблица11[[#This Row],[Сумма ПБ за УЧ]:[Сумма ПБ за ПЧ]])</f>
        <v>0</v>
      </c>
      <c r="AI24" s="31">
        <f>Таблица11[[#This Row],[Общее количество  ПБ]]/24</f>
        <v>0</v>
      </c>
      <c r="AJ24" s="28" t="str">
        <f>IF(Таблица11[[#This Row],[Общее количество  ПБ]]&gt;=22,"Да","Нет")</f>
        <v>Нет</v>
      </c>
      <c r="AK24" s="28" t="str">
        <f>IF(Таблица11[[#This Row],[Сумма ПБ за УЧ]]&gt;=9,"Да","Нет")</f>
        <v>Нет</v>
      </c>
      <c r="AL24" s="28" t="str">
        <f>IF(Таблица11[[#This Row],[Общее количество  ПБ]]&gt;=22,"Да","Нет")</f>
        <v>Нет</v>
      </c>
    </row>
    <row r="25" spans="1:39" x14ac:dyDescent="0.25">
      <c r="A25" s="84"/>
      <c r="B25" s="100"/>
      <c r="C25" s="87"/>
      <c r="D25" s="87"/>
      <c r="E25" s="87"/>
      <c r="F25" s="87"/>
      <c r="G25" s="88"/>
      <c r="H25" s="89"/>
      <c r="I25" s="88"/>
      <c r="J25" s="94"/>
      <c r="K25" s="89"/>
      <c r="L25" s="88"/>
      <c r="M25" s="94"/>
      <c r="N25" s="89"/>
      <c r="O25" s="88"/>
      <c r="P25" s="89"/>
      <c r="Q25" s="87"/>
      <c r="R25" s="98"/>
      <c r="S25" s="98"/>
      <c r="T25" s="98"/>
      <c r="U25" s="98"/>
      <c r="V25" s="98"/>
      <c r="W25" s="98"/>
      <c r="X25" s="98"/>
      <c r="Y25" s="98"/>
      <c r="Z25" s="98"/>
      <c r="AA25" s="88"/>
      <c r="AB25" s="94"/>
      <c r="AC25" s="94"/>
      <c r="AD25" s="94"/>
      <c r="AE25" s="89"/>
      <c r="AF25" s="30">
        <f>SUM(Таблица11[[#This Row],[Д1]:[П2]])</f>
        <v>0</v>
      </c>
      <c r="AG25" s="30">
        <f>SUM(Таблица11[[#This Row],[З5]:[Р5]])</f>
        <v>0</v>
      </c>
      <c r="AH25" s="30">
        <f>SUM(Таблица11[[#This Row],[Сумма ПБ за УЧ]:[Сумма ПБ за ПЧ]])</f>
        <v>0</v>
      </c>
      <c r="AI25" s="31">
        <f>Таблица11[[#This Row],[Общее количество  ПБ]]/24</f>
        <v>0</v>
      </c>
      <c r="AJ25" s="28" t="str">
        <f>IF(Таблица11[[#This Row],[Общее количество  ПБ]]&gt;=22,"Да","Нет")</f>
        <v>Нет</v>
      </c>
      <c r="AK25" s="28" t="str">
        <f>IF(Таблица11[[#This Row],[Сумма ПБ за УЧ]]&gt;=9,"Да","Нет")</f>
        <v>Нет</v>
      </c>
      <c r="AL25" s="28" t="str">
        <f>IF(Таблица11[[#This Row],[Общее количество  ПБ]]&gt;=22,"Да","Нет")</f>
        <v>Нет</v>
      </c>
    </row>
    <row r="26" spans="1:39" x14ac:dyDescent="0.25">
      <c r="A26" s="84"/>
      <c r="B26" s="100"/>
      <c r="C26" s="87"/>
      <c r="D26" s="87"/>
      <c r="E26" s="87"/>
      <c r="F26" s="87"/>
      <c r="G26" s="88"/>
      <c r="H26" s="89"/>
      <c r="I26" s="88"/>
      <c r="J26" s="94"/>
      <c r="K26" s="89"/>
      <c r="L26" s="88"/>
      <c r="M26" s="94"/>
      <c r="N26" s="89"/>
      <c r="O26" s="88"/>
      <c r="P26" s="89"/>
      <c r="Q26" s="87"/>
      <c r="R26" s="98"/>
      <c r="S26" s="98"/>
      <c r="T26" s="98"/>
      <c r="U26" s="98"/>
      <c r="V26" s="98"/>
      <c r="W26" s="98"/>
      <c r="X26" s="98"/>
      <c r="Y26" s="98"/>
      <c r="Z26" s="98"/>
      <c r="AA26" s="88"/>
      <c r="AB26" s="94"/>
      <c r="AC26" s="94"/>
      <c r="AD26" s="94"/>
      <c r="AE26" s="89"/>
      <c r="AF26" s="30">
        <f>SUM(Таблица11[[#This Row],[Д1]:[П2]])</f>
        <v>0</v>
      </c>
      <c r="AG26" s="30">
        <f>SUM(Таблица11[[#This Row],[З5]:[Р5]])</f>
        <v>0</v>
      </c>
      <c r="AH26" s="30">
        <f>SUM(Таблица11[[#This Row],[Сумма ПБ за УЧ]:[Сумма ПБ за ПЧ]])</f>
        <v>0</v>
      </c>
      <c r="AI26" s="31">
        <f>Таблица11[[#This Row],[Общее количество  ПБ]]/24</f>
        <v>0</v>
      </c>
      <c r="AJ26" s="28" t="str">
        <f>IF(Таблица11[[#This Row],[Общее количество  ПБ]]&gt;=22,"Да","Нет")</f>
        <v>Нет</v>
      </c>
      <c r="AK26" s="28" t="str">
        <f>IF(Таблица11[[#This Row],[Сумма ПБ за УЧ]]&gt;=9,"Да","Нет")</f>
        <v>Нет</v>
      </c>
      <c r="AL26" s="28" t="str">
        <f>IF(Таблица11[[#This Row],[Общее количество  ПБ]]&gt;=22,"Да","Нет")</f>
        <v>Нет</v>
      </c>
    </row>
    <row r="27" spans="1:39" x14ac:dyDescent="0.25">
      <c r="A27" s="84"/>
      <c r="B27" s="100"/>
      <c r="C27" s="87"/>
      <c r="D27" s="87"/>
      <c r="E27" s="87"/>
      <c r="F27" s="87"/>
      <c r="G27" s="88"/>
      <c r="H27" s="89"/>
      <c r="I27" s="88"/>
      <c r="J27" s="94"/>
      <c r="K27" s="89"/>
      <c r="L27" s="88"/>
      <c r="M27" s="94"/>
      <c r="N27" s="89"/>
      <c r="O27" s="88"/>
      <c r="P27" s="89"/>
      <c r="Q27" s="87"/>
      <c r="R27" s="98"/>
      <c r="S27" s="98"/>
      <c r="T27" s="98"/>
      <c r="U27" s="98"/>
      <c r="V27" s="98"/>
      <c r="W27" s="98"/>
      <c r="X27" s="98"/>
      <c r="Y27" s="98"/>
      <c r="Z27" s="98"/>
      <c r="AA27" s="88"/>
      <c r="AB27" s="94"/>
      <c r="AC27" s="94"/>
      <c r="AD27" s="94"/>
      <c r="AE27" s="89"/>
      <c r="AF27" s="30">
        <f>SUM(Таблица11[[#This Row],[Д1]:[П2]])</f>
        <v>0</v>
      </c>
      <c r="AG27" s="30">
        <f>SUM(Таблица11[[#This Row],[З5]:[Р5]])</f>
        <v>0</v>
      </c>
      <c r="AH27" s="30">
        <f>SUM(Таблица11[[#This Row],[Сумма ПБ за УЧ]:[Сумма ПБ за ПЧ]])</f>
        <v>0</v>
      </c>
      <c r="AI27" s="31">
        <f>Таблица11[[#This Row],[Общее количество  ПБ]]/24</f>
        <v>0</v>
      </c>
      <c r="AJ27" s="28" t="str">
        <f>IF(Таблица11[[#This Row],[Общее количество  ПБ]]&gt;=22,"Да","Нет")</f>
        <v>Нет</v>
      </c>
      <c r="AK27" s="28" t="str">
        <f>IF(Таблица11[[#This Row],[Сумма ПБ за УЧ]]&gt;=9,"Да","Нет")</f>
        <v>Нет</v>
      </c>
      <c r="AL27" s="28" t="str">
        <f>IF(Таблица11[[#This Row],[Общее количество  ПБ]]&gt;=22,"Да","Нет")</f>
        <v>Нет</v>
      </c>
    </row>
    <row r="28" spans="1:39" x14ac:dyDescent="0.25">
      <c r="A28" s="84"/>
      <c r="B28" s="100"/>
      <c r="C28" s="87"/>
      <c r="D28" s="87"/>
      <c r="E28" s="87"/>
      <c r="F28" s="87"/>
      <c r="G28" s="88"/>
      <c r="H28" s="89"/>
      <c r="I28" s="88"/>
      <c r="J28" s="94"/>
      <c r="K28" s="89"/>
      <c r="L28" s="88"/>
      <c r="M28" s="94"/>
      <c r="N28" s="89"/>
      <c r="O28" s="88"/>
      <c r="P28" s="89"/>
      <c r="Q28" s="87"/>
      <c r="R28" s="98"/>
      <c r="S28" s="98"/>
      <c r="T28" s="98"/>
      <c r="U28" s="98"/>
      <c r="V28" s="98"/>
      <c r="W28" s="98"/>
      <c r="X28" s="98"/>
      <c r="Y28" s="98"/>
      <c r="Z28" s="98"/>
      <c r="AA28" s="88"/>
      <c r="AB28" s="94"/>
      <c r="AC28" s="94"/>
      <c r="AD28" s="94"/>
      <c r="AE28" s="89"/>
      <c r="AF28" s="30">
        <f>SUM(Таблица11[[#This Row],[Д1]:[П2]])</f>
        <v>0</v>
      </c>
      <c r="AG28" s="30">
        <f>SUM(Таблица11[[#This Row],[З5]:[Р5]])</f>
        <v>0</v>
      </c>
      <c r="AH28" s="30">
        <f>SUM(Таблица11[[#This Row],[Сумма ПБ за УЧ]:[Сумма ПБ за ПЧ]])</f>
        <v>0</v>
      </c>
      <c r="AI28" s="31">
        <f>Таблица11[[#This Row],[Общее количество  ПБ]]/24</f>
        <v>0</v>
      </c>
      <c r="AJ28" s="28" t="str">
        <f>IF(Таблица11[[#This Row],[Общее количество  ПБ]]&gt;=22,"Да","Нет")</f>
        <v>Нет</v>
      </c>
      <c r="AK28" s="28" t="str">
        <f>IF(Таблица11[[#This Row],[Сумма ПБ за УЧ]]&gt;=9,"Да","Нет")</f>
        <v>Нет</v>
      </c>
      <c r="AL28" s="28" t="str">
        <f>IF(Таблица11[[#This Row],[Общее количество  ПБ]]&gt;=22,"Да","Нет")</f>
        <v>Нет</v>
      </c>
    </row>
    <row r="29" spans="1:39" x14ac:dyDescent="0.25">
      <c r="A29" s="84"/>
      <c r="B29" s="100"/>
      <c r="C29" s="87"/>
      <c r="D29" s="87"/>
      <c r="E29" s="87"/>
      <c r="F29" s="87"/>
      <c r="G29" s="88"/>
      <c r="H29" s="89"/>
      <c r="I29" s="88"/>
      <c r="J29" s="94"/>
      <c r="K29" s="89"/>
      <c r="L29" s="88"/>
      <c r="M29" s="94"/>
      <c r="N29" s="89"/>
      <c r="O29" s="88"/>
      <c r="P29" s="89"/>
      <c r="Q29" s="87"/>
      <c r="R29" s="98"/>
      <c r="S29" s="98"/>
      <c r="T29" s="98"/>
      <c r="U29" s="98"/>
      <c r="V29" s="98"/>
      <c r="W29" s="98"/>
      <c r="X29" s="98"/>
      <c r="Y29" s="98"/>
      <c r="Z29" s="98"/>
      <c r="AA29" s="88"/>
      <c r="AB29" s="94"/>
      <c r="AC29" s="94"/>
      <c r="AD29" s="94"/>
      <c r="AE29" s="89"/>
      <c r="AF29" s="30">
        <f>SUM(Таблица11[[#This Row],[Д1]:[П2]])</f>
        <v>0</v>
      </c>
      <c r="AG29" s="30">
        <f>SUM(Таблица11[[#This Row],[З5]:[Р5]])</f>
        <v>0</v>
      </c>
      <c r="AH29" s="30">
        <f>SUM(Таблица11[[#This Row],[Сумма ПБ за УЧ]:[Сумма ПБ за ПЧ]])</f>
        <v>0</v>
      </c>
      <c r="AI29" s="31">
        <f>Таблица11[[#This Row],[Общее количество  ПБ]]/24</f>
        <v>0</v>
      </c>
      <c r="AJ29" s="28" t="str">
        <f>IF(Таблица11[[#This Row],[Общее количество  ПБ]]&gt;=22,"Да","Нет")</f>
        <v>Нет</v>
      </c>
      <c r="AK29" s="28" t="str">
        <f>IF(Таблица11[[#This Row],[Сумма ПБ за УЧ]]&gt;=9,"Да","Нет")</f>
        <v>Нет</v>
      </c>
      <c r="AL29" s="28" t="str">
        <f>IF(Таблица11[[#This Row],[Общее количество  ПБ]]&gt;=22,"Да","Нет")</f>
        <v>Нет</v>
      </c>
    </row>
    <row r="30" spans="1:39" x14ac:dyDescent="0.25">
      <c r="A30" s="131">
        <v>1</v>
      </c>
      <c r="B30" s="132"/>
      <c r="C30" s="152"/>
      <c r="D30" s="133"/>
      <c r="E30" s="133"/>
      <c r="F30" s="133"/>
      <c r="G30" s="134"/>
      <c r="H30" s="135"/>
      <c r="I30" s="134"/>
      <c r="J30" s="136"/>
      <c r="K30" s="135"/>
      <c r="L30" s="134"/>
      <c r="M30" s="136"/>
      <c r="N30" s="135"/>
      <c r="O30" s="134"/>
      <c r="P30" s="135"/>
      <c r="Q30" s="146"/>
      <c r="R30" s="147"/>
      <c r="S30" s="147"/>
      <c r="T30" s="147"/>
      <c r="U30" s="147"/>
      <c r="V30" s="147"/>
      <c r="W30" s="147"/>
      <c r="X30" s="147"/>
      <c r="Y30" s="147"/>
      <c r="Z30" s="147"/>
      <c r="AA30" s="148"/>
      <c r="AB30" s="149"/>
      <c r="AC30" s="149"/>
      <c r="AD30" s="149"/>
      <c r="AE30" s="150"/>
      <c r="AF30" s="137">
        <f>SUM(Таблица11[[#This Row],[Д1]:[П2]])</f>
        <v>0</v>
      </c>
      <c r="AG30" s="137">
        <f>SUM(Таблица11[[#This Row],[З5]:[Р5]])</f>
        <v>0</v>
      </c>
      <c r="AH30" s="137">
        <f>SUM(Таблица11[[#This Row],[Сумма ПБ за УЧ]:[Сумма ПБ за ПЧ]])</f>
        <v>0</v>
      </c>
      <c r="AI30" s="138">
        <f>Таблица11[[#This Row],[Общее количество  ПБ]]/24</f>
        <v>0</v>
      </c>
      <c r="AJ30" s="138" t="str">
        <f>IF(Таблица11[[#This Row],[Сумма ПБ за УЧ]]&gt;=9,"Да","Нет")</f>
        <v>Нет</v>
      </c>
      <c r="AK30" s="138" t="str">
        <f>IF(Таблица11[[#This Row],[Сумма ПБ за УЧ]]&gt;=9,"Да","Нет")</f>
        <v>Нет</v>
      </c>
      <c r="AL30" s="138" t="str">
        <f>IF(Таблица11[[#This Row],[Сумма ПБ за УЧ]]&gt;=9,"Да","Нет")</f>
        <v>Нет</v>
      </c>
      <c r="AM30" s="206" t="s">
        <v>242</v>
      </c>
    </row>
    <row r="31" spans="1:39" x14ac:dyDescent="0.25">
      <c r="A31" s="131"/>
      <c r="B31" s="139"/>
      <c r="C31" s="140"/>
      <c r="D31" s="133"/>
      <c r="E31" s="133"/>
      <c r="F31" s="133"/>
      <c r="G31" s="134"/>
      <c r="H31" s="135"/>
      <c r="I31" s="134"/>
      <c r="J31" s="136"/>
      <c r="K31" s="135"/>
      <c r="L31" s="134"/>
      <c r="M31" s="136"/>
      <c r="N31" s="135"/>
      <c r="O31" s="134"/>
      <c r="P31" s="135"/>
      <c r="Q31" s="146"/>
      <c r="R31" s="147"/>
      <c r="S31" s="147"/>
      <c r="T31" s="147"/>
      <c r="U31" s="147"/>
      <c r="V31" s="147"/>
      <c r="W31" s="147"/>
      <c r="X31" s="147"/>
      <c r="Y31" s="147"/>
      <c r="Z31" s="147"/>
      <c r="AA31" s="148"/>
      <c r="AB31" s="149"/>
      <c r="AC31" s="149"/>
      <c r="AD31" s="149"/>
      <c r="AE31" s="150"/>
      <c r="AF31" s="137">
        <f>SUM(Таблица11[[#This Row],[Д1]:[П2]])</f>
        <v>0</v>
      </c>
      <c r="AG31" s="137">
        <f>SUM(Таблица11[[#This Row],[З5]:[Р5]])</f>
        <v>0</v>
      </c>
      <c r="AH31" s="137">
        <f>SUM(Таблица11[[#This Row],[Сумма ПБ за УЧ]:[Сумма ПБ за ПЧ]])</f>
        <v>0</v>
      </c>
      <c r="AI31" s="138">
        <f>Таблица11[[#This Row],[Общее количество  ПБ]]/24</f>
        <v>0</v>
      </c>
      <c r="AJ31" s="138" t="str">
        <f>IF(Таблица11[[#This Row],[Сумма ПБ за УЧ]]&gt;=9,"Да","Нет")</f>
        <v>Нет</v>
      </c>
      <c r="AK31" s="138" t="str">
        <f>IF(Таблица11[[#This Row],[Сумма ПБ за УЧ]]&gt;=9,"Да","Нет")</f>
        <v>Нет</v>
      </c>
      <c r="AL31" s="138" t="str">
        <f>IF(Таблица11[[#This Row],[Сумма ПБ за УЧ]]&gt;=9,"Да","Нет")</f>
        <v>Нет</v>
      </c>
      <c r="AM31" s="206"/>
    </row>
    <row r="32" spans="1:39" x14ac:dyDescent="0.25">
      <c r="A32" s="131"/>
      <c r="B32" s="139"/>
      <c r="C32" s="140"/>
      <c r="D32" s="133"/>
      <c r="E32" s="133"/>
      <c r="F32" s="133"/>
      <c r="G32" s="134"/>
      <c r="H32" s="135"/>
      <c r="I32" s="134"/>
      <c r="J32" s="141"/>
      <c r="K32" s="135"/>
      <c r="L32" s="134"/>
      <c r="M32" s="141"/>
      <c r="N32" s="135"/>
      <c r="O32" s="134"/>
      <c r="P32" s="135"/>
      <c r="Q32" s="146"/>
      <c r="R32" s="147"/>
      <c r="S32" s="147"/>
      <c r="T32" s="147"/>
      <c r="U32" s="147"/>
      <c r="V32" s="147"/>
      <c r="W32" s="147"/>
      <c r="X32" s="147"/>
      <c r="Y32" s="147"/>
      <c r="Z32" s="147"/>
      <c r="AA32" s="148"/>
      <c r="AB32" s="151"/>
      <c r="AC32" s="151"/>
      <c r="AD32" s="151"/>
      <c r="AE32" s="150"/>
      <c r="AF32" s="142">
        <f>SUM(Таблица11[[#This Row],[Д1]:[П2]])</f>
        <v>0</v>
      </c>
      <c r="AG32" s="142">
        <f>SUM(Таблица11[[#This Row],[З5]:[Р5]])</f>
        <v>0</v>
      </c>
      <c r="AH32" s="142">
        <f>SUM(Таблица11[[#This Row],[Сумма ПБ за УЧ]:[Сумма ПБ за ПЧ]])</f>
        <v>0</v>
      </c>
      <c r="AI32" s="143">
        <f>Таблица11[[#This Row],[Общее количество  ПБ]]/24</f>
        <v>0</v>
      </c>
      <c r="AJ32" s="138" t="str">
        <f>IF(Таблица11[[#This Row],[Сумма ПБ за УЧ]]&gt;=9,"Да","Нет")</f>
        <v>Нет</v>
      </c>
      <c r="AK32" s="138" t="str">
        <f>IF(Таблица11[[#This Row],[Сумма ПБ за УЧ]]&gt;=9,"Да","Нет")</f>
        <v>Нет</v>
      </c>
      <c r="AL32" s="138" t="str">
        <f>IF(Таблица11[[#This Row],[Сумма ПБ за УЧ]]&gt;=9,"Да","Нет")</f>
        <v>Нет</v>
      </c>
      <c r="AM32" s="206"/>
    </row>
    <row r="33" spans="1:39" x14ac:dyDescent="0.25">
      <c r="A33" s="131"/>
      <c r="B33" s="139"/>
      <c r="C33" s="140"/>
      <c r="D33" s="133"/>
      <c r="E33" s="133"/>
      <c r="F33" s="133"/>
      <c r="G33" s="134"/>
      <c r="H33" s="135"/>
      <c r="I33" s="134"/>
      <c r="J33" s="141"/>
      <c r="K33" s="135"/>
      <c r="L33" s="134"/>
      <c r="M33" s="141"/>
      <c r="N33" s="135"/>
      <c r="O33" s="134"/>
      <c r="P33" s="135"/>
      <c r="Q33" s="146"/>
      <c r="R33" s="147"/>
      <c r="S33" s="147"/>
      <c r="T33" s="147"/>
      <c r="U33" s="147"/>
      <c r="V33" s="147"/>
      <c r="W33" s="147"/>
      <c r="X33" s="147"/>
      <c r="Y33" s="147"/>
      <c r="Z33" s="147"/>
      <c r="AA33" s="148"/>
      <c r="AB33" s="151"/>
      <c r="AC33" s="151"/>
      <c r="AD33" s="151"/>
      <c r="AE33" s="150"/>
      <c r="AF33" s="142">
        <f>SUM(Таблица11[[#This Row],[Д1]:[П2]])</f>
        <v>0</v>
      </c>
      <c r="AG33" s="142">
        <f>SUM(Таблица11[[#This Row],[З5]:[Р5]])</f>
        <v>0</v>
      </c>
      <c r="AH33" s="142">
        <f>SUM(Таблица11[[#This Row],[Сумма ПБ за УЧ]:[Сумма ПБ за ПЧ]])</f>
        <v>0</v>
      </c>
      <c r="AI33" s="143">
        <f>Таблица11[[#This Row],[Общее количество  ПБ]]/24</f>
        <v>0</v>
      </c>
      <c r="AJ33" s="138" t="str">
        <f>IF(Таблица11[[#This Row],[Сумма ПБ за УЧ]]&gt;=9,"Да","Нет")</f>
        <v>Нет</v>
      </c>
      <c r="AK33" s="138" t="str">
        <f>IF(Таблица11[[#This Row],[Сумма ПБ за УЧ]]&gt;=9,"Да","Нет")</f>
        <v>Нет</v>
      </c>
      <c r="AL33" s="138" t="str">
        <f>IF(Таблица11[[#This Row],[Сумма ПБ за УЧ]]&gt;=9,"Да","Нет")</f>
        <v>Нет</v>
      </c>
      <c r="AM33" s="206"/>
    </row>
    <row r="34" spans="1:39" x14ac:dyDescent="0.25">
      <c r="A34" s="131"/>
      <c r="B34" s="144"/>
      <c r="C34" s="140"/>
      <c r="D34" s="133"/>
      <c r="E34" s="133"/>
      <c r="F34" s="133"/>
      <c r="G34" s="134"/>
      <c r="H34" s="135"/>
      <c r="I34" s="134"/>
      <c r="J34" s="141"/>
      <c r="K34" s="135"/>
      <c r="L34" s="134"/>
      <c r="M34" s="141"/>
      <c r="N34" s="135"/>
      <c r="O34" s="134"/>
      <c r="P34" s="135"/>
      <c r="Q34" s="146"/>
      <c r="R34" s="147"/>
      <c r="S34" s="147"/>
      <c r="T34" s="147"/>
      <c r="U34" s="147"/>
      <c r="V34" s="147"/>
      <c r="W34" s="147"/>
      <c r="X34" s="147"/>
      <c r="Y34" s="147"/>
      <c r="Z34" s="147"/>
      <c r="AA34" s="148"/>
      <c r="AB34" s="151"/>
      <c r="AC34" s="151"/>
      <c r="AD34" s="151"/>
      <c r="AE34" s="150"/>
      <c r="AF34" s="142">
        <f>SUM(Таблица11[[#This Row],[Д1]:[П2]])</f>
        <v>0</v>
      </c>
      <c r="AG34" s="142">
        <f>SUM(Таблица11[[#This Row],[З5]:[Р5]])</f>
        <v>0</v>
      </c>
      <c r="AH34" s="142">
        <f>SUM(Таблица11[[#This Row],[Сумма ПБ за УЧ]:[Сумма ПБ за ПЧ]])</f>
        <v>0</v>
      </c>
      <c r="AI34" s="143">
        <f>Таблица11[[#This Row],[Общее количество  ПБ]]/24</f>
        <v>0</v>
      </c>
      <c r="AJ34" s="138" t="str">
        <f>IF(Таблица11[[#This Row],[Сумма ПБ за УЧ]]&gt;=9,"Да","Нет")</f>
        <v>Нет</v>
      </c>
      <c r="AK34" s="138" t="str">
        <f>IF(Таблица11[[#This Row],[Сумма ПБ за УЧ]]&gt;=9,"Да","Нет")</f>
        <v>Нет</v>
      </c>
      <c r="AL34" s="138" t="str">
        <f>IF(Таблица11[[#This Row],[Сумма ПБ за УЧ]]&gt;=9,"Да","Нет")</f>
        <v>Нет</v>
      </c>
      <c r="AM34" s="206"/>
    </row>
    <row r="35" spans="1:39" x14ac:dyDescent="0.25">
      <c r="A35" s="131"/>
      <c r="B35" s="144"/>
      <c r="C35" s="140"/>
      <c r="D35" s="133"/>
      <c r="E35" s="133"/>
      <c r="F35" s="133"/>
      <c r="G35" s="134"/>
      <c r="H35" s="135"/>
      <c r="I35" s="134"/>
      <c r="J35" s="141"/>
      <c r="K35" s="135"/>
      <c r="L35" s="134"/>
      <c r="M35" s="141"/>
      <c r="N35" s="135"/>
      <c r="O35" s="134"/>
      <c r="P35" s="135"/>
      <c r="Q35" s="146"/>
      <c r="R35" s="147"/>
      <c r="S35" s="147"/>
      <c r="T35" s="147"/>
      <c r="U35" s="147"/>
      <c r="V35" s="147"/>
      <c r="W35" s="147"/>
      <c r="X35" s="147"/>
      <c r="Y35" s="147"/>
      <c r="Z35" s="147"/>
      <c r="AA35" s="148"/>
      <c r="AB35" s="151"/>
      <c r="AC35" s="151"/>
      <c r="AD35" s="151"/>
      <c r="AE35" s="150"/>
      <c r="AF35" s="142">
        <f>SUM(Таблица11[[#This Row],[Д1]:[П2]])</f>
        <v>0</v>
      </c>
      <c r="AG35" s="142">
        <f>SUM(Таблица11[[#This Row],[З5]:[Р5]])</f>
        <v>0</v>
      </c>
      <c r="AH35" s="142">
        <f>SUM(Таблица11[[#This Row],[Сумма ПБ за УЧ]:[Сумма ПБ за ПЧ]])</f>
        <v>0</v>
      </c>
      <c r="AI35" s="143">
        <f>Таблица11[[#This Row],[Общее количество  ПБ]]/24</f>
        <v>0</v>
      </c>
      <c r="AJ35" s="138" t="str">
        <f>IF(Таблица11[[#This Row],[Сумма ПБ за УЧ]]&gt;=9,"Да","Нет")</f>
        <v>Нет</v>
      </c>
      <c r="AK35" s="138" t="str">
        <f>IF(Таблица11[[#This Row],[Сумма ПБ за УЧ]]&gt;=9,"Да","Нет")</f>
        <v>Нет</v>
      </c>
      <c r="AL35" s="138" t="str">
        <f>IF(Таблица11[[#This Row],[Сумма ПБ за УЧ]]&gt;=9,"Да","Нет")</f>
        <v>Нет</v>
      </c>
      <c r="AM35" s="206"/>
    </row>
    <row r="36" spans="1:39" x14ac:dyDescent="0.25">
      <c r="A36" s="131"/>
      <c r="B36" s="144"/>
      <c r="C36" s="140"/>
      <c r="D36" s="133"/>
      <c r="E36" s="133"/>
      <c r="F36" s="133"/>
      <c r="G36" s="134"/>
      <c r="H36" s="135"/>
      <c r="I36" s="134"/>
      <c r="J36" s="141"/>
      <c r="K36" s="135"/>
      <c r="L36" s="134"/>
      <c r="M36" s="141"/>
      <c r="N36" s="135"/>
      <c r="O36" s="134"/>
      <c r="P36" s="135"/>
      <c r="Q36" s="146"/>
      <c r="R36" s="147"/>
      <c r="S36" s="147"/>
      <c r="T36" s="147"/>
      <c r="U36" s="147"/>
      <c r="V36" s="147"/>
      <c r="W36" s="147"/>
      <c r="X36" s="147"/>
      <c r="Y36" s="147"/>
      <c r="Z36" s="147"/>
      <c r="AA36" s="148"/>
      <c r="AB36" s="151"/>
      <c r="AC36" s="151"/>
      <c r="AD36" s="151"/>
      <c r="AE36" s="150"/>
      <c r="AF36" s="142">
        <f>SUM(Таблица11[[#This Row],[Д1]:[П2]])</f>
        <v>0</v>
      </c>
      <c r="AG36" s="142">
        <f>SUM(Таблица11[[#This Row],[З5]:[Р5]])</f>
        <v>0</v>
      </c>
      <c r="AH36" s="142">
        <f>SUM(Таблица11[[#This Row],[Сумма ПБ за УЧ]:[Сумма ПБ за ПЧ]])</f>
        <v>0</v>
      </c>
      <c r="AI36" s="143">
        <f>Таблица11[[#This Row],[Общее количество  ПБ]]/24</f>
        <v>0</v>
      </c>
      <c r="AJ36" s="138" t="str">
        <f>IF(Таблица11[[#This Row],[Сумма ПБ за УЧ]]&gt;=9,"Да","Нет")</f>
        <v>Нет</v>
      </c>
      <c r="AK36" s="138" t="str">
        <f>IF(Таблица11[[#This Row],[Сумма ПБ за УЧ]]&gt;=9,"Да","Нет")</f>
        <v>Нет</v>
      </c>
      <c r="AL36" s="138" t="str">
        <f>IF(Таблица11[[#This Row],[Сумма ПБ за УЧ]]&gt;=9,"Да","Нет")</f>
        <v>Нет</v>
      </c>
      <c r="AM36" s="206"/>
    </row>
    <row r="37" spans="1:39" x14ac:dyDescent="0.25">
      <c r="A37" s="131"/>
      <c r="B37" s="144"/>
      <c r="C37" s="140"/>
      <c r="D37" s="133"/>
      <c r="E37" s="133"/>
      <c r="F37" s="133"/>
      <c r="G37" s="134"/>
      <c r="H37" s="135"/>
      <c r="I37" s="134"/>
      <c r="J37" s="141"/>
      <c r="K37" s="135"/>
      <c r="L37" s="134"/>
      <c r="M37" s="141"/>
      <c r="N37" s="135"/>
      <c r="O37" s="134"/>
      <c r="P37" s="135"/>
      <c r="Q37" s="146"/>
      <c r="R37" s="147"/>
      <c r="S37" s="147"/>
      <c r="T37" s="147"/>
      <c r="U37" s="147"/>
      <c r="V37" s="147"/>
      <c r="W37" s="147"/>
      <c r="X37" s="147"/>
      <c r="Y37" s="147"/>
      <c r="Z37" s="147"/>
      <c r="AA37" s="148"/>
      <c r="AB37" s="151"/>
      <c r="AC37" s="151"/>
      <c r="AD37" s="151"/>
      <c r="AE37" s="150"/>
      <c r="AF37" s="142">
        <f>SUM(Таблица11[[#This Row],[Д1]:[П2]])</f>
        <v>0</v>
      </c>
      <c r="AG37" s="142">
        <f>SUM(Таблица11[[#This Row],[З5]:[Р5]])</f>
        <v>0</v>
      </c>
      <c r="AH37" s="142">
        <f>SUM(Таблица11[[#This Row],[Сумма ПБ за УЧ]:[Сумма ПБ за ПЧ]])</f>
        <v>0</v>
      </c>
      <c r="AI37" s="143">
        <f>Таблица11[[#This Row],[Общее количество  ПБ]]/24</f>
        <v>0</v>
      </c>
      <c r="AJ37" s="138" t="str">
        <f>IF(Таблица11[[#This Row],[Сумма ПБ за УЧ]]&gt;=9,"Да","Нет")</f>
        <v>Нет</v>
      </c>
      <c r="AK37" s="138" t="str">
        <f>IF(Таблица11[[#This Row],[Сумма ПБ за УЧ]]&gt;=9,"Да","Нет")</f>
        <v>Нет</v>
      </c>
      <c r="AL37" s="138" t="str">
        <f>IF(Таблица11[[#This Row],[Сумма ПБ за УЧ]]&gt;=9,"Да","Нет")</f>
        <v>Нет</v>
      </c>
      <c r="AM37" s="206"/>
    </row>
    <row r="38" spans="1:39" x14ac:dyDescent="0.25">
      <c r="A38" s="131"/>
      <c r="B38" s="145"/>
      <c r="C38" s="133"/>
      <c r="D38" s="133"/>
      <c r="E38" s="133"/>
      <c r="F38" s="133"/>
      <c r="G38" s="134"/>
      <c r="H38" s="135"/>
      <c r="I38" s="134"/>
      <c r="J38" s="141"/>
      <c r="K38" s="135"/>
      <c r="L38" s="134"/>
      <c r="M38" s="141"/>
      <c r="N38" s="135"/>
      <c r="O38" s="134"/>
      <c r="P38" s="135"/>
      <c r="Q38" s="146"/>
      <c r="R38" s="147"/>
      <c r="S38" s="147"/>
      <c r="T38" s="147"/>
      <c r="U38" s="147"/>
      <c r="V38" s="147"/>
      <c r="W38" s="147"/>
      <c r="X38" s="147"/>
      <c r="Y38" s="147"/>
      <c r="Z38" s="147"/>
      <c r="AA38" s="148"/>
      <c r="AB38" s="151"/>
      <c r="AC38" s="151"/>
      <c r="AD38" s="151"/>
      <c r="AE38" s="150"/>
      <c r="AF38" s="142">
        <f>SUM(Таблица11[[#This Row],[Д1]:[П2]])</f>
        <v>0</v>
      </c>
      <c r="AG38" s="142">
        <f>SUM(Таблица11[[#This Row],[З5]:[Р5]])</f>
        <v>0</v>
      </c>
      <c r="AH38" s="142">
        <f>SUM(Таблица11[[#This Row],[Сумма ПБ за УЧ]:[Сумма ПБ за ПЧ]])</f>
        <v>0</v>
      </c>
      <c r="AI38" s="143">
        <f>Таблица11[[#This Row],[Общее количество  ПБ]]/24</f>
        <v>0</v>
      </c>
      <c r="AJ38" s="138" t="str">
        <f>IF(Таблица11[[#This Row],[Сумма ПБ за УЧ]]&gt;=9,"Да","Нет")</f>
        <v>Нет</v>
      </c>
      <c r="AK38" s="138" t="str">
        <f>IF(Таблица11[[#This Row],[Сумма ПБ за УЧ]]&gt;=9,"Да","Нет")</f>
        <v>Нет</v>
      </c>
      <c r="AL38" s="138" t="str">
        <f>IF(Таблица11[[#This Row],[Сумма ПБ за УЧ]]&gt;=9,"Да","Нет")</f>
        <v>Нет</v>
      </c>
      <c r="AM38" s="206"/>
    </row>
    <row r="39" spans="1:39" x14ac:dyDescent="0.25">
      <c r="A39" s="131"/>
      <c r="B39" s="145"/>
      <c r="C39" s="133"/>
      <c r="D39" s="133"/>
      <c r="E39" s="133"/>
      <c r="F39" s="133"/>
      <c r="G39" s="134"/>
      <c r="H39" s="135"/>
      <c r="I39" s="134"/>
      <c r="J39" s="141"/>
      <c r="K39" s="135"/>
      <c r="L39" s="134"/>
      <c r="M39" s="141"/>
      <c r="N39" s="135"/>
      <c r="O39" s="134"/>
      <c r="P39" s="135"/>
      <c r="Q39" s="146"/>
      <c r="R39" s="147"/>
      <c r="S39" s="147"/>
      <c r="T39" s="147"/>
      <c r="U39" s="147"/>
      <c r="V39" s="147"/>
      <c r="W39" s="147"/>
      <c r="X39" s="147"/>
      <c r="Y39" s="147"/>
      <c r="Z39" s="147"/>
      <c r="AA39" s="148"/>
      <c r="AB39" s="151"/>
      <c r="AC39" s="151"/>
      <c r="AD39" s="151"/>
      <c r="AE39" s="150"/>
      <c r="AF39" s="142">
        <f>SUM(Таблица11[[#This Row],[Д1]:[П2]])</f>
        <v>0</v>
      </c>
      <c r="AG39" s="142">
        <f>SUM(Таблица11[[#This Row],[З5]:[Р5]])</f>
        <v>0</v>
      </c>
      <c r="AH39" s="142">
        <f>SUM(Таблица11[[#This Row],[Сумма ПБ за УЧ]:[Сумма ПБ за ПЧ]])</f>
        <v>0</v>
      </c>
      <c r="AI39" s="143">
        <f>Таблица11[[#This Row],[Общее количество  ПБ]]/24</f>
        <v>0</v>
      </c>
      <c r="AJ39" s="138" t="str">
        <f>IF(Таблица11[[#This Row],[Сумма ПБ за УЧ]]&gt;=9,"Да","Нет")</f>
        <v>Нет</v>
      </c>
      <c r="AK39" s="138" t="str">
        <f>IF(Таблица11[[#This Row],[Сумма ПБ за УЧ]]&gt;=9,"Да","Нет")</f>
        <v>Нет</v>
      </c>
      <c r="AL39" s="138" t="str">
        <f>IF(Таблица11[[#This Row],[Сумма ПБ за УЧ]]&gt;=9,"Да","Нет")</f>
        <v>Нет</v>
      </c>
      <c r="AM39" s="206"/>
    </row>
    <row r="40" spans="1:39" x14ac:dyDescent="0.25">
      <c r="A40" s="131"/>
      <c r="B40" s="145"/>
      <c r="C40" s="133"/>
      <c r="D40" s="133"/>
      <c r="E40" s="133"/>
      <c r="F40" s="133"/>
      <c r="G40" s="134"/>
      <c r="H40" s="135"/>
      <c r="I40" s="134"/>
      <c r="J40" s="141"/>
      <c r="K40" s="135"/>
      <c r="L40" s="134"/>
      <c r="M40" s="141"/>
      <c r="N40" s="135"/>
      <c r="O40" s="134"/>
      <c r="P40" s="135"/>
      <c r="Q40" s="146"/>
      <c r="R40" s="147"/>
      <c r="S40" s="147"/>
      <c r="T40" s="147"/>
      <c r="U40" s="147"/>
      <c r="V40" s="147"/>
      <c r="W40" s="147"/>
      <c r="X40" s="147"/>
      <c r="Y40" s="147"/>
      <c r="Z40" s="147"/>
      <c r="AA40" s="148"/>
      <c r="AB40" s="151"/>
      <c r="AC40" s="151"/>
      <c r="AD40" s="151"/>
      <c r="AE40" s="150"/>
      <c r="AF40" s="142">
        <f>SUM(Таблица11[[#This Row],[Д1]:[П2]])</f>
        <v>0</v>
      </c>
      <c r="AG40" s="142">
        <f>SUM(Таблица11[[#This Row],[З5]:[Р5]])</f>
        <v>0</v>
      </c>
      <c r="AH40" s="142">
        <f>SUM(Таблица11[[#This Row],[Сумма ПБ за УЧ]:[Сумма ПБ за ПЧ]])</f>
        <v>0</v>
      </c>
      <c r="AI40" s="143">
        <f>Таблица11[[#This Row],[Общее количество  ПБ]]/24</f>
        <v>0</v>
      </c>
      <c r="AJ40" s="138" t="str">
        <f>IF(Таблица11[[#This Row],[Сумма ПБ за УЧ]]&gt;=9,"Да","Нет")</f>
        <v>Нет</v>
      </c>
      <c r="AK40" s="138" t="str">
        <f>IF(Таблица11[[#This Row],[Сумма ПБ за УЧ]]&gt;=9,"Да","Нет")</f>
        <v>Нет</v>
      </c>
      <c r="AL40" s="138" t="str">
        <f>IF(Таблица11[[#This Row],[Сумма ПБ за УЧ]]&gt;=9,"Да","Нет")</f>
        <v>Нет</v>
      </c>
      <c r="AM40" s="206"/>
    </row>
    <row r="41" spans="1:39" x14ac:dyDescent="0.25">
      <c r="A41" s="131"/>
      <c r="B41" s="145"/>
      <c r="C41" s="133"/>
      <c r="D41" s="133"/>
      <c r="E41" s="133"/>
      <c r="F41" s="133"/>
      <c r="G41" s="134"/>
      <c r="H41" s="135"/>
      <c r="I41" s="134"/>
      <c r="J41" s="141"/>
      <c r="K41" s="135"/>
      <c r="L41" s="134"/>
      <c r="M41" s="141"/>
      <c r="N41" s="135"/>
      <c r="O41" s="134"/>
      <c r="P41" s="135"/>
      <c r="Q41" s="146"/>
      <c r="R41" s="147"/>
      <c r="S41" s="147"/>
      <c r="T41" s="147"/>
      <c r="U41" s="147"/>
      <c r="V41" s="147"/>
      <c r="W41" s="147"/>
      <c r="X41" s="147"/>
      <c r="Y41" s="147"/>
      <c r="Z41" s="147"/>
      <c r="AA41" s="148"/>
      <c r="AB41" s="151"/>
      <c r="AC41" s="151"/>
      <c r="AD41" s="151"/>
      <c r="AE41" s="150"/>
      <c r="AF41" s="142">
        <f>SUM(Таблица11[[#This Row],[Д1]:[П2]])</f>
        <v>0</v>
      </c>
      <c r="AG41" s="142">
        <f>SUM(Таблица11[[#This Row],[З5]:[Р5]])</f>
        <v>0</v>
      </c>
      <c r="AH41" s="142">
        <f>SUM(Таблица11[[#This Row],[Сумма ПБ за УЧ]:[Сумма ПБ за ПЧ]])</f>
        <v>0</v>
      </c>
      <c r="AI41" s="143">
        <f>Таблица11[[#This Row],[Общее количество  ПБ]]/24</f>
        <v>0</v>
      </c>
      <c r="AJ41" s="138" t="str">
        <f>IF(Таблица11[[#This Row],[Сумма ПБ за УЧ]]&gt;=9,"Да","Нет")</f>
        <v>Нет</v>
      </c>
      <c r="AK41" s="138" t="str">
        <f>IF(Таблица11[[#This Row],[Сумма ПБ за УЧ]]&gt;=9,"Да","Нет")</f>
        <v>Нет</v>
      </c>
      <c r="AL41" s="138" t="str">
        <f>IF(Таблица11[[#This Row],[Сумма ПБ за УЧ]]&gt;=9,"Да","Нет")</f>
        <v>Нет</v>
      </c>
      <c r="AM41" s="206"/>
    </row>
    <row r="42" spans="1:39" x14ac:dyDescent="0.25">
      <c r="A42" s="131"/>
      <c r="B42" s="145"/>
      <c r="C42" s="133"/>
      <c r="D42" s="133"/>
      <c r="E42" s="133"/>
      <c r="F42" s="133"/>
      <c r="G42" s="134"/>
      <c r="H42" s="135"/>
      <c r="I42" s="134"/>
      <c r="J42" s="141"/>
      <c r="K42" s="135"/>
      <c r="L42" s="134"/>
      <c r="M42" s="141"/>
      <c r="N42" s="135"/>
      <c r="O42" s="134"/>
      <c r="P42" s="135"/>
      <c r="Q42" s="146"/>
      <c r="R42" s="147"/>
      <c r="S42" s="147"/>
      <c r="T42" s="147"/>
      <c r="U42" s="147"/>
      <c r="V42" s="147"/>
      <c r="W42" s="147"/>
      <c r="X42" s="147"/>
      <c r="Y42" s="147"/>
      <c r="Z42" s="147"/>
      <c r="AA42" s="148"/>
      <c r="AB42" s="151"/>
      <c r="AC42" s="151"/>
      <c r="AD42" s="151"/>
      <c r="AE42" s="150"/>
      <c r="AF42" s="142">
        <f>SUM(Таблица11[[#This Row],[Д1]:[П2]])</f>
        <v>0</v>
      </c>
      <c r="AG42" s="142">
        <f>SUM(Таблица11[[#This Row],[З5]:[Р5]])</f>
        <v>0</v>
      </c>
      <c r="AH42" s="142">
        <f>SUM(Таблица11[[#This Row],[Сумма ПБ за УЧ]:[Сумма ПБ за ПЧ]])</f>
        <v>0</v>
      </c>
      <c r="AI42" s="143">
        <f>Таблица11[[#This Row],[Общее количество  ПБ]]/24</f>
        <v>0</v>
      </c>
      <c r="AJ42" s="138" t="str">
        <f>IF(Таблица11[[#This Row],[Сумма ПБ за УЧ]]&gt;=9,"Да","Нет")</f>
        <v>Нет</v>
      </c>
      <c r="AK42" s="138" t="str">
        <f>IF(Таблица11[[#This Row],[Сумма ПБ за УЧ]]&gt;=9,"Да","Нет")</f>
        <v>Нет</v>
      </c>
      <c r="AL42" s="138" t="str">
        <f>IF(Таблица11[[#This Row],[Сумма ПБ за УЧ]]&gt;=9,"Да","Нет")</f>
        <v>Нет</v>
      </c>
      <c r="AM42" s="206"/>
    </row>
    <row r="43" spans="1:39" x14ac:dyDescent="0.25">
      <c r="A43" s="131"/>
      <c r="B43" s="145"/>
      <c r="C43" s="133"/>
      <c r="D43" s="133"/>
      <c r="E43" s="133"/>
      <c r="F43" s="133"/>
      <c r="G43" s="134"/>
      <c r="H43" s="135"/>
      <c r="I43" s="134"/>
      <c r="J43" s="141"/>
      <c r="K43" s="135"/>
      <c r="L43" s="134"/>
      <c r="M43" s="141"/>
      <c r="N43" s="135"/>
      <c r="O43" s="134"/>
      <c r="P43" s="135"/>
      <c r="Q43" s="146"/>
      <c r="R43" s="147"/>
      <c r="S43" s="147"/>
      <c r="T43" s="147"/>
      <c r="U43" s="147"/>
      <c r="V43" s="147"/>
      <c r="W43" s="147"/>
      <c r="X43" s="147"/>
      <c r="Y43" s="147"/>
      <c r="Z43" s="147"/>
      <c r="AA43" s="148"/>
      <c r="AB43" s="151"/>
      <c r="AC43" s="151"/>
      <c r="AD43" s="151"/>
      <c r="AE43" s="150"/>
      <c r="AF43" s="142">
        <f>SUM(Таблица11[[#This Row],[Д1]:[П2]])</f>
        <v>0</v>
      </c>
      <c r="AG43" s="142">
        <f>SUM(Таблица11[[#This Row],[З5]:[Р5]])</f>
        <v>0</v>
      </c>
      <c r="AH43" s="142">
        <f>SUM(Таблица11[[#This Row],[Сумма ПБ за УЧ]:[Сумма ПБ за ПЧ]])</f>
        <v>0</v>
      </c>
      <c r="AI43" s="143">
        <f>Таблица11[[#This Row],[Общее количество  ПБ]]/24</f>
        <v>0</v>
      </c>
      <c r="AJ43" s="138" t="str">
        <f>IF(Таблица11[[#This Row],[Сумма ПБ за УЧ]]&gt;=9,"Да","Нет")</f>
        <v>Нет</v>
      </c>
      <c r="AK43" s="138" t="str">
        <f>IF(Таблица11[[#This Row],[Сумма ПБ за УЧ]]&gt;=9,"Да","Нет")</f>
        <v>Нет</v>
      </c>
      <c r="AL43" s="138" t="str">
        <f>IF(Таблица11[[#This Row],[Сумма ПБ за УЧ]]&gt;=9,"Да","Нет")</f>
        <v>Нет</v>
      </c>
      <c r="AM43" s="206"/>
    </row>
    <row r="44" spans="1:39" x14ac:dyDescent="0.25">
      <c r="A44" s="131"/>
      <c r="B44" s="145"/>
      <c r="C44" s="133"/>
      <c r="D44" s="133"/>
      <c r="E44" s="133"/>
      <c r="F44" s="133"/>
      <c r="G44" s="134"/>
      <c r="H44" s="135"/>
      <c r="I44" s="134"/>
      <c r="J44" s="141"/>
      <c r="K44" s="135"/>
      <c r="L44" s="134"/>
      <c r="M44" s="141"/>
      <c r="N44" s="135"/>
      <c r="O44" s="134"/>
      <c r="P44" s="135"/>
      <c r="Q44" s="146"/>
      <c r="R44" s="147"/>
      <c r="S44" s="147"/>
      <c r="T44" s="147"/>
      <c r="U44" s="147"/>
      <c r="V44" s="147"/>
      <c r="W44" s="147"/>
      <c r="X44" s="147"/>
      <c r="Y44" s="147"/>
      <c r="Z44" s="147"/>
      <c r="AA44" s="148"/>
      <c r="AB44" s="151"/>
      <c r="AC44" s="151"/>
      <c r="AD44" s="151"/>
      <c r="AE44" s="150"/>
      <c r="AF44" s="142">
        <f>SUM(Таблица11[[#This Row],[Д1]:[П2]])</f>
        <v>0</v>
      </c>
      <c r="AG44" s="142">
        <f>SUM(Таблица11[[#This Row],[З5]:[Р5]])</f>
        <v>0</v>
      </c>
      <c r="AH44" s="142">
        <f>SUM(Таблица11[[#This Row],[Сумма ПБ за УЧ]:[Сумма ПБ за ПЧ]])</f>
        <v>0</v>
      </c>
      <c r="AI44" s="143">
        <f>Таблица11[[#This Row],[Общее количество  ПБ]]/24</f>
        <v>0</v>
      </c>
      <c r="AJ44" s="138" t="str">
        <f>IF(Таблица11[[#This Row],[Сумма ПБ за УЧ]]&gt;=9,"Да","Нет")</f>
        <v>Нет</v>
      </c>
      <c r="AK44" s="138" t="str">
        <f>IF(Таблица11[[#This Row],[Сумма ПБ за УЧ]]&gt;=9,"Да","Нет")</f>
        <v>Нет</v>
      </c>
      <c r="AL44" s="138" t="str">
        <f>IF(Таблица11[[#This Row],[Сумма ПБ за УЧ]]&gt;=9,"Да","Нет")</f>
        <v>Нет</v>
      </c>
      <c r="AM44" s="206"/>
    </row>
    <row r="45" spans="1:39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</row>
    <row r="46" spans="1:39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</row>
    <row r="47" spans="1:39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</row>
    <row r="48" spans="1:39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</row>
    <row r="49" spans="1:31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</row>
    <row r="50" spans="1:31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</row>
    <row r="51" spans="1:31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</row>
    <row r="52" spans="1:31" x14ac:dyDescent="0.25">
      <c r="A52" s="91"/>
      <c r="B52" s="92"/>
      <c r="C52" s="101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</row>
    <row r="53" spans="1:31" x14ac:dyDescent="0.25">
      <c r="A53" s="91"/>
      <c r="B53" s="92"/>
      <c r="C53" s="101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</row>
    <row r="54" spans="1:31" x14ac:dyDescent="0.25">
      <c r="A54" s="91"/>
      <c r="B54" s="92"/>
      <c r="C54" s="101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</row>
    <row r="55" spans="1:31" x14ac:dyDescent="0.25">
      <c r="A55" s="91"/>
      <c r="B55" s="92"/>
      <c r="C55" s="101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</row>
    <row r="56" spans="1:31" x14ac:dyDescent="0.25">
      <c r="A56" s="91"/>
      <c r="B56" s="92"/>
      <c r="C56" s="101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</row>
    <row r="57" spans="1:31" x14ac:dyDescent="0.25">
      <c r="A57" s="91"/>
      <c r="B57" s="92"/>
      <c r="C57" s="101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</row>
    <row r="58" spans="1:31" x14ac:dyDescent="0.25">
      <c r="A58" s="91"/>
      <c r="B58" s="92"/>
      <c r="C58" s="101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</row>
    <row r="59" spans="1:31" x14ac:dyDescent="0.25">
      <c r="C59" s="83"/>
    </row>
    <row r="60" spans="1:31" x14ac:dyDescent="0.25">
      <c r="C60" s="83"/>
    </row>
    <row r="61" spans="1:31" x14ac:dyDescent="0.25">
      <c r="C61" s="83"/>
    </row>
    <row r="62" spans="1:31" x14ac:dyDescent="0.25">
      <c r="C62" s="83"/>
    </row>
    <row r="63" spans="1:31" x14ac:dyDescent="0.25">
      <c r="C63" s="83"/>
    </row>
    <row r="64" spans="1:31" x14ac:dyDescent="0.25">
      <c r="C64" s="83"/>
    </row>
    <row r="65" spans="3:3" x14ac:dyDescent="0.25">
      <c r="C65" s="83"/>
    </row>
    <row r="66" spans="3:3" x14ac:dyDescent="0.25">
      <c r="C66" s="83"/>
    </row>
  </sheetData>
  <sheetProtection algorithmName="SHA-512" hashValue="aH1XopURFb3wGQZPssdwDAuc+7GslLs7gBHIlyMfQtcJAoqYhL2t0QUsYE0hsAJ2JJLHQsQsViw4apE7c2f6Xw==" saltValue="j/dSbxvdNbEYR/eJlgwp2g==" spinCount="100000" sheet="1" objects="1" scenarios="1"/>
  <mergeCells count="10">
    <mergeCell ref="AM30:AM44"/>
    <mergeCell ref="A2:E3"/>
    <mergeCell ref="F2:P2"/>
    <mergeCell ref="Q2:AE2"/>
    <mergeCell ref="AF2:AL3"/>
    <mergeCell ref="G3:H3"/>
    <mergeCell ref="I3:K3"/>
    <mergeCell ref="AA3:AE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ignoredErrors>
    <ignoredError sqref="AK5:AK29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C00000"/>
    <pageSetUpPr fitToPage="1"/>
  </sheetPr>
  <dimension ref="A1:U60"/>
  <sheetViews>
    <sheetView showGridLines="0" tabSelected="1" zoomScale="70" zoomScaleNormal="70" zoomScaleSheetLayoutView="90" workbookViewId="0">
      <selection activeCell="P26" sqref="P26"/>
    </sheetView>
  </sheetViews>
  <sheetFormatPr defaultRowHeight="18" x14ac:dyDescent="0.25"/>
  <cols>
    <col min="1" max="1" width="9.42578125" style="78" bestFit="1" customWidth="1"/>
    <col min="2" max="2" width="9.140625" style="50" customWidth="1"/>
    <col min="3" max="6" width="9.140625" style="39" customWidth="1"/>
    <col min="7" max="21" width="9.140625" style="51" customWidth="1"/>
    <col min="22" max="16384" width="9.140625" style="50"/>
  </cols>
  <sheetData>
    <row r="1" spans="1:21" s="36" customFormat="1" ht="50.25" customHeight="1" x14ac:dyDescent="0.3">
      <c r="A1" s="69"/>
      <c r="B1" s="169" t="s">
        <v>4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/>
    </row>
    <row r="2" spans="1:21" s="36" customFormat="1" ht="44.25" customHeight="1" thickBot="1" x14ac:dyDescent="0.35">
      <c r="A2" s="70"/>
      <c r="B2" s="175" t="s">
        <v>5</v>
      </c>
      <c r="C2" s="175"/>
      <c r="D2" s="175"/>
      <c r="E2" s="171" t="s">
        <v>223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2"/>
    </row>
    <row r="3" spans="1:21" s="36" customFormat="1" ht="14.25" customHeight="1" x14ac:dyDescent="0.3">
      <c r="A3" s="70"/>
      <c r="B3" s="40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41"/>
    </row>
    <row r="4" spans="1:21" s="36" customFormat="1" ht="41.25" customHeight="1" thickBot="1" x14ac:dyDescent="0.35">
      <c r="A4" s="70"/>
      <c r="B4" s="175" t="s">
        <v>14</v>
      </c>
      <c r="C4" s="175"/>
      <c r="D4" s="175"/>
      <c r="E4" s="37" t="s">
        <v>15</v>
      </c>
      <c r="F4" s="173" t="s">
        <v>3</v>
      </c>
      <c r="G4" s="173"/>
      <c r="H4" s="173"/>
      <c r="I4" s="43"/>
      <c r="J4" s="43"/>
      <c r="K4" s="37" t="s">
        <v>16</v>
      </c>
      <c r="L4" s="174" t="s">
        <v>216</v>
      </c>
      <c r="M4" s="174"/>
      <c r="N4" s="174"/>
      <c r="O4" s="38"/>
      <c r="P4" s="38"/>
      <c r="Q4" s="38"/>
      <c r="R4" s="38"/>
      <c r="S4" s="38"/>
      <c r="T4" s="38"/>
      <c r="U4" s="41"/>
    </row>
    <row r="5" spans="1:21" s="36" customFormat="1" ht="20.25" x14ac:dyDescent="0.3">
      <c r="A5" s="70"/>
      <c r="B5" s="44"/>
      <c r="C5" s="38"/>
      <c r="D5" s="38"/>
      <c r="E5" s="38"/>
      <c r="F5" s="38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5"/>
    </row>
    <row r="6" spans="1:21" s="36" customFormat="1" ht="20.25" x14ac:dyDescent="0.3">
      <c r="A6" s="70"/>
      <c r="B6" s="44"/>
      <c r="C6" s="38"/>
      <c r="D6" s="38"/>
      <c r="E6" s="38"/>
      <c r="F6" s="38"/>
      <c r="G6" s="40" t="s">
        <v>197</v>
      </c>
      <c r="H6" s="38"/>
      <c r="I6" s="38"/>
      <c r="J6" s="38"/>
      <c r="K6" s="38"/>
      <c r="L6" s="43"/>
      <c r="M6" s="43"/>
      <c r="N6" s="43"/>
      <c r="O6" s="43"/>
      <c r="P6" s="43"/>
      <c r="Q6" s="43"/>
      <c r="R6" s="43"/>
      <c r="S6" s="43"/>
      <c r="T6" s="43"/>
      <c r="U6" s="45"/>
    </row>
    <row r="7" spans="1:21" s="36" customFormat="1" ht="20.25" x14ac:dyDescent="0.3">
      <c r="A7" s="70"/>
      <c r="B7" s="44"/>
      <c r="C7" s="38"/>
      <c r="D7" s="38"/>
      <c r="E7" s="38"/>
      <c r="F7" s="38"/>
      <c r="G7" s="44"/>
      <c r="H7" s="44"/>
      <c r="I7" s="44"/>
      <c r="J7" s="38"/>
      <c r="K7" s="38"/>
      <c r="L7" s="43"/>
      <c r="M7" s="43"/>
      <c r="N7" s="43"/>
      <c r="O7" s="43"/>
      <c r="P7" s="43"/>
      <c r="Q7" s="43"/>
      <c r="R7" s="43"/>
      <c r="S7" s="43"/>
      <c r="T7" s="43"/>
      <c r="U7" s="45"/>
    </row>
    <row r="8" spans="1:21" s="36" customFormat="1" ht="21" thickBot="1" x14ac:dyDescent="0.35">
      <c r="A8" s="70"/>
      <c r="B8" s="44"/>
      <c r="C8" s="38"/>
      <c r="D8" s="38"/>
      <c r="E8" s="38"/>
      <c r="F8" s="38"/>
      <c r="G8" s="44"/>
      <c r="H8" s="49" t="s">
        <v>13</v>
      </c>
      <c r="I8" s="44"/>
      <c r="J8" s="80">
        <f>COUNTA('1 класс'!$B$5:B993)</f>
        <v>0</v>
      </c>
      <c r="K8" s="38" t="s">
        <v>199</v>
      </c>
      <c r="L8" s="43"/>
      <c r="M8" s="43"/>
      <c r="N8" s="43"/>
      <c r="O8" s="43"/>
      <c r="P8" s="43"/>
      <c r="Q8" s="43"/>
      <c r="R8" s="43"/>
      <c r="S8" s="43"/>
      <c r="T8" s="43"/>
      <c r="U8" s="45"/>
    </row>
    <row r="9" spans="1:21" s="36" customFormat="1" ht="12" customHeight="1" x14ac:dyDescent="0.3">
      <c r="A9" s="70"/>
      <c r="B9" s="44"/>
      <c r="C9" s="38"/>
      <c r="D9" s="38"/>
      <c r="E9" s="38"/>
      <c r="F9" s="38"/>
      <c r="G9" s="44"/>
      <c r="H9" s="49"/>
      <c r="I9" s="44"/>
      <c r="J9" s="38"/>
      <c r="K9" s="38"/>
      <c r="L9" s="43"/>
      <c r="M9" s="43"/>
      <c r="N9" s="43"/>
      <c r="O9" s="43"/>
      <c r="P9" s="43"/>
      <c r="Q9" s="43"/>
      <c r="R9" s="43"/>
      <c r="S9" s="43"/>
      <c r="T9" s="43"/>
      <c r="U9" s="45"/>
    </row>
    <row r="10" spans="1:21" s="36" customFormat="1" ht="21" thickBot="1" x14ac:dyDescent="0.35">
      <c r="A10" s="70"/>
      <c r="B10" s="44"/>
      <c r="C10" s="38"/>
      <c r="D10" s="38"/>
      <c r="E10" s="38"/>
      <c r="F10" s="38"/>
      <c r="G10" s="44"/>
      <c r="H10" s="49" t="s">
        <v>17</v>
      </c>
      <c r="I10" s="44"/>
      <c r="J10" s="81">
        <f>COUNTA('2 класс'!$B$5:B1030)</f>
        <v>0</v>
      </c>
      <c r="K10" s="38" t="s">
        <v>199</v>
      </c>
      <c r="L10" s="43"/>
      <c r="M10" s="43"/>
      <c r="N10" s="43"/>
      <c r="O10" s="43"/>
      <c r="P10" s="43"/>
      <c r="Q10" s="43"/>
      <c r="R10" s="43"/>
      <c r="S10" s="43"/>
      <c r="T10" s="43"/>
      <c r="U10" s="45"/>
    </row>
    <row r="11" spans="1:21" s="36" customFormat="1" ht="12" customHeight="1" x14ac:dyDescent="0.3">
      <c r="A11" s="70"/>
      <c r="B11" s="44"/>
      <c r="C11" s="38"/>
      <c r="D11" s="38"/>
      <c r="E11" s="38"/>
      <c r="F11" s="38"/>
      <c r="G11" s="44"/>
      <c r="H11" s="49"/>
      <c r="I11" s="44"/>
      <c r="J11" s="38"/>
      <c r="K11" s="38"/>
      <c r="L11" s="43"/>
      <c r="M11" s="43"/>
      <c r="N11" s="43"/>
      <c r="O11" s="43"/>
      <c r="P11" s="43"/>
      <c r="Q11" s="43"/>
      <c r="R11" s="43"/>
      <c r="S11" s="43"/>
      <c r="T11" s="43"/>
      <c r="U11" s="45"/>
    </row>
    <row r="12" spans="1:21" s="36" customFormat="1" ht="21" thickBot="1" x14ac:dyDescent="0.35">
      <c r="A12" s="70"/>
      <c r="B12" s="44"/>
      <c r="C12" s="38"/>
      <c r="D12" s="38"/>
      <c r="E12" s="38"/>
      <c r="F12" s="38"/>
      <c r="G12" s="44"/>
      <c r="H12" s="49" t="s">
        <v>64</v>
      </c>
      <c r="I12" s="44"/>
      <c r="J12" s="81">
        <f>COUNTA('3 класс'!$B$5:B1023)</f>
        <v>0</v>
      </c>
      <c r="K12" s="38" t="s">
        <v>199</v>
      </c>
      <c r="L12" s="43"/>
      <c r="M12" s="43"/>
      <c r="N12" s="43"/>
      <c r="O12" s="43"/>
      <c r="P12" s="43"/>
      <c r="Q12" s="43"/>
      <c r="R12" s="43"/>
      <c r="S12" s="43"/>
      <c r="T12" s="43"/>
      <c r="U12" s="45"/>
    </row>
    <row r="13" spans="1:21" s="36" customFormat="1" ht="12" customHeight="1" x14ac:dyDescent="0.3">
      <c r="A13" s="70"/>
      <c r="B13" s="44"/>
      <c r="C13" s="38"/>
      <c r="D13" s="38"/>
      <c r="E13" s="38"/>
      <c r="F13" s="38"/>
      <c r="G13" s="44"/>
      <c r="H13" s="49"/>
      <c r="I13" s="44"/>
      <c r="J13" s="38"/>
      <c r="K13" s="38"/>
      <c r="L13" s="43"/>
      <c r="M13" s="43"/>
      <c r="N13" s="43"/>
      <c r="O13" s="43"/>
      <c r="P13" s="43"/>
      <c r="Q13" s="43"/>
      <c r="R13" s="43"/>
      <c r="S13" s="43"/>
      <c r="T13" s="43"/>
      <c r="U13" s="45"/>
    </row>
    <row r="14" spans="1:21" s="36" customFormat="1" ht="21" thickBot="1" x14ac:dyDescent="0.35">
      <c r="A14" s="70"/>
      <c r="B14" s="44"/>
      <c r="C14" s="38"/>
      <c r="D14" s="38"/>
      <c r="E14" s="38"/>
      <c r="F14" s="38"/>
      <c r="G14" s="44"/>
      <c r="H14" s="49" t="s">
        <v>71</v>
      </c>
      <c r="I14" s="44"/>
      <c r="J14" s="81">
        <f>COUNTA('4 класс'!$B$5:B1026)</f>
        <v>0</v>
      </c>
      <c r="K14" s="38" t="s">
        <v>199</v>
      </c>
      <c r="L14" s="43"/>
      <c r="M14" s="43"/>
      <c r="N14" s="43"/>
      <c r="O14" s="43"/>
      <c r="P14" s="43"/>
      <c r="Q14" s="43"/>
      <c r="R14" s="43"/>
      <c r="S14" s="43"/>
      <c r="T14" s="43"/>
      <c r="U14" s="45"/>
    </row>
    <row r="15" spans="1:21" s="36" customFormat="1" ht="12" customHeight="1" x14ac:dyDescent="0.3">
      <c r="A15" s="70"/>
      <c r="B15" s="44"/>
      <c r="C15" s="38"/>
      <c r="D15" s="38"/>
      <c r="E15" s="38"/>
      <c r="F15" s="38"/>
      <c r="G15" s="44"/>
      <c r="H15" s="49"/>
      <c r="I15" s="44"/>
      <c r="J15" s="38"/>
      <c r="K15" s="38"/>
      <c r="L15" s="43"/>
      <c r="M15" s="43"/>
      <c r="N15" s="43"/>
      <c r="O15" s="43"/>
      <c r="P15" s="43"/>
      <c r="Q15" s="43"/>
      <c r="R15" s="43"/>
      <c r="S15" s="43"/>
      <c r="T15" s="43"/>
      <c r="U15" s="45"/>
    </row>
    <row r="16" spans="1:21" s="36" customFormat="1" ht="21" thickBot="1" x14ac:dyDescent="0.35">
      <c r="A16" s="70"/>
      <c r="B16" s="44"/>
      <c r="C16" s="38"/>
      <c r="D16" s="38"/>
      <c r="E16" s="38"/>
      <c r="F16" s="38"/>
      <c r="G16" s="44"/>
      <c r="H16" s="49" t="s">
        <v>73</v>
      </c>
      <c r="I16" s="44"/>
      <c r="J16" s="81">
        <f>COUNTA('5 класс'!$B$5:B1027)</f>
        <v>0</v>
      </c>
      <c r="K16" s="38" t="s">
        <v>199</v>
      </c>
      <c r="L16" s="43"/>
      <c r="M16" s="43"/>
      <c r="N16" s="43"/>
      <c r="O16" s="43"/>
      <c r="P16" s="43"/>
      <c r="Q16" s="43"/>
      <c r="R16" s="43"/>
      <c r="S16" s="43"/>
      <c r="T16" s="43"/>
      <c r="U16" s="45"/>
    </row>
    <row r="17" spans="1:21" s="36" customFormat="1" ht="12" customHeight="1" x14ac:dyDescent="0.3">
      <c r="A17" s="70"/>
      <c r="B17" s="44"/>
      <c r="C17" s="38"/>
      <c r="D17" s="38"/>
      <c r="E17" s="38"/>
      <c r="F17" s="38"/>
      <c r="G17" s="44"/>
      <c r="H17" s="49"/>
      <c r="I17" s="44"/>
      <c r="J17" s="38"/>
      <c r="K17" s="38"/>
      <c r="L17" s="43"/>
      <c r="M17" s="43"/>
      <c r="N17" s="43"/>
      <c r="O17" s="43"/>
      <c r="P17" s="43"/>
      <c r="Q17" s="43"/>
      <c r="R17" s="43"/>
      <c r="S17" s="43"/>
      <c r="T17" s="43"/>
      <c r="U17" s="45"/>
    </row>
    <row r="18" spans="1:21" s="36" customFormat="1" ht="21" thickBot="1" x14ac:dyDescent="0.35">
      <c r="A18" s="70"/>
      <c r="B18" s="44"/>
      <c r="C18" s="38"/>
      <c r="D18" s="38"/>
      <c r="E18" s="38"/>
      <c r="F18" s="38"/>
      <c r="G18" s="44"/>
      <c r="H18" s="49" t="s">
        <v>76</v>
      </c>
      <c r="I18" s="44"/>
      <c r="J18" s="81">
        <f>COUNTA('6 класс'!$B$5:B1027)</f>
        <v>0</v>
      </c>
      <c r="K18" s="38" t="s">
        <v>199</v>
      </c>
      <c r="L18" s="43"/>
      <c r="M18" s="43"/>
      <c r="N18" s="43"/>
      <c r="O18" s="43"/>
      <c r="P18" s="43"/>
      <c r="Q18" s="43"/>
      <c r="R18" s="43"/>
      <c r="S18" s="43"/>
      <c r="T18" s="43"/>
      <c r="U18" s="45"/>
    </row>
    <row r="19" spans="1:21" s="36" customFormat="1" ht="12" customHeight="1" x14ac:dyDescent="0.3">
      <c r="A19" s="70"/>
      <c r="B19" s="44"/>
      <c r="C19" s="38"/>
      <c r="D19" s="38"/>
      <c r="E19" s="38"/>
      <c r="F19" s="38"/>
      <c r="G19" s="44"/>
      <c r="H19" s="49"/>
      <c r="I19" s="44"/>
      <c r="J19" s="82"/>
      <c r="K19" s="38"/>
      <c r="L19" s="43"/>
      <c r="M19" s="43"/>
      <c r="N19" s="43"/>
      <c r="O19" s="43"/>
      <c r="P19" s="43"/>
      <c r="Q19" s="43"/>
      <c r="R19" s="43"/>
      <c r="S19" s="43"/>
      <c r="T19" s="43"/>
      <c r="U19" s="45"/>
    </row>
    <row r="20" spans="1:21" s="36" customFormat="1" ht="21" thickBot="1" x14ac:dyDescent="0.35">
      <c r="A20" s="70"/>
      <c r="B20" s="44"/>
      <c r="C20" s="38"/>
      <c r="D20" s="38"/>
      <c r="E20" s="38"/>
      <c r="F20" s="38"/>
      <c r="G20" s="44"/>
      <c r="H20" s="49" t="s">
        <v>87</v>
      </c>
      <c r="I20" s="44"/>
      <c r="J20" s="81">
        <f>COUNTA('7 класс'!$B$5:B1019)</f>
        <v>0</v>
      </c>
      <c r="K20" s="38" t="s">
        <v>199</v>
      </c>
      <c r="L20" s="43"/>
      <c r="M20" s="43"/>
      <c r="N20" s="43"/>
      <c r="O20" s="43"/>
      <c r="P20" s="43"/>
      <c r="Q20" s="43"/>
      <c r="R20" s="43"/>
      <c r="S20" s="43"/>
      <c r="T20" s="43"/>
      <c r="U20" s="45"/>
    </row>
    <row r="21" spans="1:21" s="36" customFormat="1" ht="12" customHeight="1" x14ac:dyDescent="0.3">
      <c r="A21" s="70"/>
      <c r="B21" s="44"/>
      <c r="C21" s="38"/>
      <c r="D21" s="38"/>
      <c r="E21" s="38"/>
      <c r="F21" s="38"/>
      <c r="G21" s="44"/>
      <c r="H21" s="49"/>
      <c r="I21" s="44"/>
      <c r="J21" s="38"/>
      <c r="K21" s="38"/>
      <c r="L21" s="43"/>
      <c r="M21" s="43"/>
      <c r="N21" s="43"/>
      <c r="O21" s="43"/>
      <c r="P21" s="43"/>
      <c r="Q21" s="43"/>
      <c r="R21" s="43"/>
      <c r="S21" s="43"/>
      <c r="T21" s="43"/>
      <c r="U21" s="45"/>
    </row>
    <row r="22" spans="1:21" s="36" customFormat="1" ht="21" thickBot="1" x14ac:dyDescent="0.35">
      <c r="A22" s="70"/>
      <c r="B22" s="44"/>
      <c r="C22" s="38"/>
      <c r="D22" s="38"/>
      <c r="E22" s="38"/>
      <c r="F22" s="38"/>
      <c r="G22" s="44"/>
      <c r="H22" s="49" t="s">
        <v>90</v>
      </c>
      <c r="I22" s="44"/>
      <c r="J22" s="81">
        <f>COUNTA('8 класс'!$B$5:B1030)</f>
        <v>0</v>
      </c>
      <c r="K22" s="38" t="s">
        <v>199</v>
      </c>
      <c r="L22" s="43"/>
      <c r="M22" s="43"/>
      <c r="N22" s="43"/>
      <c r="O22" s="43"/>
      <c r="P22" s="43"/>
      <c r="Q22" s="43"/>
      <c r="R22" s="43"/>
      <c r="S22" s="43"/>
      <c r="T22" s="43"/>
      <c r="U22" s="45"/>
    </row>
    <row r="23" spans="1:21" s="36" customFormat="1" ht="12" customHeight="1" x14ac:dyDescent="0.3">
      <c r="A23" s="70"/>
      <c r="B23" s="44"/>
      <c r="C23" s="38"/>
      <c r="D23" s="38"/>
      <c r="E23" s="38"/>
      <c r="F23" s="38"/>
      <c r="G23" s="44"/>
      <c r="H23" s="49"/>
      <c r="I23" s="44"/>
      <c r="J23" s="38"/>
      <c r="K23" s="38"/>
      <c r="L23" s="43"/>
      <c r="M23" s="43"/>
      <c r="N23" s="43"/>
      <c r="O23" s="43"/>
      <c r="P23" s="43"/>
      <c r="Q23" s="43"/>
      <c r="R23" s="43"/>
      <c r="S23" s="43"/>
      <c r="T23" s="43"/>
      <c r="U23" s="45"/>
    </row>
    <row r="24" spans="1:21" s="36" customFormat="1" ht="21" thickBot="1" x14ac:dyDescent="0.35">
      <c r="A24" s="70"/>
      <c r="B24" s="44"/>
      <c r="C24" s="38"/>
      <c r="D24" s="38"/>
      <c r="E24" s="38"/>
      <c r="F24" s="38"/>
      <c r="G24" s="44"/>
      <c r="H24" s="49" t="s">
        <v>91</v>
      </c>
      <c r="I24" s="44"/>
      <c r="J24" s="81">
        <f>COUNTA('9 класс'!$B$5:B1029)</f>
        <v>0</v>
      </c>
      <c r="K24" s="38" t="s">
        <v>199</v>
      </c>
      <c r="L24" s="43"/>
      <c r="M24" s="43"/>
      <c r="N24" s="43"/>
      <c r="O24" s="43"/>
      <c r="P24" s="43"/>
      <c r="Q24" s="43"/>
      <c r="R24" s="43"/>
      <c r="S24" s="43"/>
      <c r="T24" s="43"/>
      <c r="U24" s="45"/>
    </row>
    <row r="25" spans="1:21" s="36" customFormat="1" ht="12" customHeight="1" x14ac:dyDescent="0.3">
      <c r="A25" s="70"/>
      <c r="B25" s="44"/>
      <c r="C25" s="38"/>
      <c r="D25" s="38"/>
      <c r="E25" s="38"/>
      <c r="F25" s="38"/>
      <c r="G25" s="44"/>
      <c r="H25" s="49"/>
      <c r="I25" s="44"/>
      <c r="J25" s="38"/>
      <c r="K25" s="38"/>
      <c r="L25" s="43"/>
      <c r="M25" s="43"/>
      <c r="N25" s="43"/>
      <c r="O25" s="43"/>
      <c r="P25" s="43"/>
      <c r="Q25" s="43"/>
      <c r="R25" s="43"/>
      <c r="S25" s="43"/>
      <c r="T25" s="43"/>
      <c r="U25" s="45"/>
    </row>
    <row r="26" spans="1:21" s="36" customFormat="1" ht="21" thickBot="1" x14ac:dyDescent="0.35">
      <c r="A26" s="70"/>
      <c r="B26" s="44"/>
      <c r="C26" s="38"/>
      <c r="D26" s="38"/>
      <c r="E26" s="38"/>
      <c r="F26" s="38"/>
      <c r="G26" s="44"/>
      <c r="H26" s="49" t="s">
        <v>92</v>
      </c>
      <c r="I26" s="44"/>
      <c r="J26" s="81">
        <f>COUNTA('10 класс'!$B$5:B1041)</f>
        <v>0</v>
      </c>
      <c r="K26" s="38" t="s">
        <v>199</v>
      </c>
      <c r="L26" s="43"/>
      <c r="M26" s="43"/>
      <c r="N26" s="43"/>
      <c r="O26" s="43"/>
      <c r="P26" s="43"/>
      <c r="Q26" s="43"/>
      <c r="R26" s="43"/>
      <c r="S26" s="43"/>
      <c r="T26" s="43"/>
      <c r="U26" s="45"/>
    </row>
    <row r="27" spans="1:21" s="36" customFormat="1" ht="12" customHeight="1" x14ac:dyDescent="0.3">
      <c r="A27" s="70"/>
      <c r="B27" s="44"/>
      <c r="C27" s="38"/>
      <c r="D27" s="38"/>
      <c r="E27" s="38"/>
      <c r="F27" s="38"/>
      <c r="G27" s="44"/>
      <c r="H27" s="49"/>
      <c r="I27" s="44"/>
      <c r="J27" s="38"/>
      <c r="K27" s="38"/>
      <c r="L27" s="43"/>
      <c r="M27" s="43"/>
      <c r="N27" s="43"/>
      <c r="O27" s="43"/>
      <c r="P27" s="43"/>
      <c r="Q27" s="43"/>
      <c r="R27" s="43"/>
      <c r="S27" s="43"/>
      <c r="T27" s="43"/>
      <c r="U27" s="45"/>
    </row>
    <row r="28" spans="1:21" s="36" customFormat="1" ht="21" thickBot="1" x14ac:dyDescent="0.35">
      <c r="A28" s="70"/>
      <c r="B28" s="44"/>
      <c r="C28" s="38"/>
      <c r="D28" s="38"/>
      <c r="E28" s="38"/>
      <c r="F28" s="38"/>
      <c r="G28" s="44"/>
      <c r="H28" s="49" t="s">
        <v>102</v>
      </c>
      <c r="I28" s="44"/>
      <c r="J28" s="81">
        <f>COUNTA('11 класс'!$B$5:B1031)</f>
        <v>0</v>
      </c>
      <c r="K28" s="38" t="s">
        <v>199</v>
      </c>
      <c r="L28" s="43"/>
      <c r="M28" s="43"/>
      <c r="N28" s="43"/>
      <c r="O28" s="43"/>
      <c r="P28" s="43"/>
      <c r="Q28" s="43"/>
      <c r="R28" s="43"/>
      <c r="S28" s="43"/>
      <c r="T28" s="43"/>
      <c r="U28" s="45"/>
    </row>
    <row r="29" spans="1:21" s="36" customFormat="1" ht="12" customHeight="1" x14ac:dyDescent="0.3">
      <c r="A29" s="70"/>
      <c r="B29" s="44"/>
      <c r="C29" s="38"/>
      <c r="D29" s="38"/>
      <c r="E29" s="38"/>
      <c r="F29" s="38"/>
      <c r="G29" s="44"/>
      <c r="H29" s="49"/>
      <c r="I29" s="44"/>
      <c r="J29" s="38"/>
      <c r="K29" s="38"/>
      <c r="L29" s="43"/>
      <c r="M29" s="43"/>
      <c r="N29" s="43"/>
      <c r="O29" s="43"/>
      <c r="P29" s="43"/>
      <c r="Q29" s="43"/>
      <c r="R29" s="43"/>
      <c r="S29" s="43"/>
      <c r="T29" s="43"/>
      <c r="U29" s="45"/>
    </row>
    <row r="30" spans="1:21" s="36" customFormat="1" ht="21" customHeight="1" thickBot="1" x14ac:dyDescent="0.35">
      <c r="A30" s="70"/>
      <c r="B30" s="44"/>
      <c r="C30" s="38"/>
      <c r="D30" s="38"/>
      <c r="E30" s="38"/>
      <c r="F30" s="38"/>
      <c r="G30" s="44" t="s">
        <v>198</v>
      </c>
      <c r="H30" s="49"/>
      <c r="I30" s="44"/>
      <c r="J30" s="38"/>
      <c r="K30" s="38"/>
      <c r="L30" s="43"/>
      <c r="M30" s="174" t="s">
        <v>216</v>
      </c>
      <c r="N30" s="174"/>
      <c r="O30" s="174"/>
      <c r="P30" s="43"/>
      <c r="Q30" s="43"/>
      <c r="R30" s="43"/>
      <c r="S30" s="43"/>
      <c r="T30" s="43"/>
      <c r="U30" s="45"/>
    </row>
    <row r="31" spans="1:21" ht="11.25" customHeight="1" x14ac:dyDescent="0.25">
      <c r="A31" s="71"/>
      <c r="B31" s="52"/>
      <c r="C31" s="42"/>
      <c r="D31" s="42"/>
      <c r="E31" s="42"/>
      <c r="F31" s="4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4"/>
    </row>
    <row r="32" spans="1:21" s="36" customFormat="1" ht="21" customHeight="1" thickBot="1" x14ac:dyDescent="0.35">
      <c r="A32" s="70"/>
      <c r="B32" s="44"/>
      <c r="C32" s="38"/>
      <c r="D32" s="38"/>
      <c r="E32" s="38"/>
      <c r="F32" s="38"/>
      <c r="G32" s="44" t="s">
        <v>202</v>
      </c>
      <c r="H32" s="49"/>
      <c r="I32" s="44"/>
      <c r="J32" s="38"/>
      <c r="K32" s="38"/>
      <c r="L32" s="43"/>
      <c r="M32" s="174"/>
      <c r="N32" s="174"/>
      <c r="O32" s="174"/>
      <c r="P32" s="44"/>
      <c r="Q32" s="43"/>
      <c r="R32" s="43"/>
      <c r="S32" s="43"/>
      <c r="T32" s="43"/>
      <c r="U32" s="45"/>
    </row>
    <row r="33" spans="1:21" s="36" customFormat="1" ht="12.75" customHeight="1" x14ac:dyDescent="0.3">
      <c r="A33" s="70"/>
      <c r="B33" s="44"/>
      <c r="C33" s="38"/>
      <c r="D33" s="38"/>
      <c r="E33" s="38"/>
      <c r="F33" s="38"/>
      <c r="G33" s="44"/>
      <c r="H33" s="49"/>
      <c r="I33" s="44"/>
      <c r="J33" s="38"/>
      <c r="K33" s="38"/>
      <c r="L33" s="43"/>
      <c r="M33" s="176" t="s">
        <v>203</v>
      </c>
      <c r="N33" s="176"/>
      <c r="O33" s="176"/>
      <c r="P33" s="44"/>
      <c r="Q33" s="43"/>
      <c r="R33" s="43"/>
      <c r="S33" s="43"/>
      <c r="T33" s="43"/>
      <c r="U33" s="45"/>
    </row>
    <row r="34" spans="1:21" s="36" customFormat="1" ht="6.75" customHeight="1" thickBot="1" x14ac:dyDescent="0.35">
      <c r="A34" s="72"/>
      <c r="B34" s="46"/>
      <c r="C34" s="46"/>
      <c r="D34" s="46"/>
      <c r="E34" s="37"/>
      <c r="F34" s="37"/>
      <c r="G34" s="37"/>
      <c r="H34" s="47"/>
      <c r="I34" s="47"/>
      <c r="J34" s="47"/>
      <c r="K34" s="47"/>
      <c r="L34" s="47"/>
      <c r="M34" s="46"/>
      <c r="N34" s="46"/>
      <c r="O34" s="46"/>
      <c r="P34" s="46"/>
      <c r="Q34" s="47"/>
      <c r="R34" s="47"/>
      <c r="S34" s="47"/>
      <c r="T34" s="47"/>
      <c r="U34" s="48"/>
    </row>
    <row r="35" spans="1:21" ht="13.5" customHeight="1" x14ac:dyDescent="0.25">
      <c r="A35" s="73"/>
      <c r="B35" s="56"/>
      <c r="C35" s="57"/>
      <c r="D35" s="57"/>
      <c r="E35" s="57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9"/>
    </row>
    <row r="36" spans="1:21" x14ac:dyDescent="0.25">
      <c r="A36" s="74"/>
      <c r="B36" s="60" t="s">
        <v>195</v>
      </c>
      <c r="C36" s="42"/>
      <c r="D36" s="42"/>
      <c r="E36" s="42"/>
      <c r="F36" s="4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4"/>
    </row>
    <row r="37" spans="1:21" ht="12.75" customHeight="1" x14ac:dyDescent="0.25">
      <c r="A37" s="74"/>
      <c r="B37" s="52"/>
      <c r="C37" s="42"/>
      <c r="D37" s="42"/>
      <c r="E37" s="42"/>
      <c r="F37" s="4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4"/>
    </row>
    <row r="38" spans="1:21" s="55" customFormat="1" ht="36" customHeight="1" x14ac:dyDescent="0.25">
      <c r="A38" s="75" t="s">
        <v>218</v>
      </c>
      <c r="B38" s="177" t="s">
        <v>224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8"/>
    </row>
    <row r="39" spans="1:21" s="55" customFormat="1" ht="38.25" customHeight="1" x14ac:dyDescent="0.25">
      <c r="A39" s="75" t="s">
        <v>219</v>
      </c>
      <c r="B39" s="181" t="s">
        <v>225</v>
      </c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2"/>
    </row>
    <row r="40" spans="1:21" s="55" customFormat="1" x14ac:dyDescent="0.25">
      <c r="A40" s="79" t="s">
        <v>228</v>
      </c>
      <c r="B40" s="177" t="s">
        <v>204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8"/>
    </row>
    <row r="41" spans="1:21" s="55" customFormat="1" x14ac:dyDescent="0.25">
      <c r="A41" s="79" t="s">
        <v>229</v>
      </c>
      <c r="B41" s="177" t="s">
        <v>226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8"/>
    </row>
    <row r="42" spans="1:21" s="55" customFormat="1" x14ac:dyDescent="0.25">
      <c r="A42" s="79" t="s">
        <v>230</v>
      </c>
      <c r="B42" s="177" t="s">
        <v>227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8"/>
    </row>
    <row r="43" spans="1:21" s="55" customFormat="1" x14ac:dyDescent="0.25">
      <c r="A43" s="75" t="s">
        <v>220</v>
      </c>
      <c r="B43" s="181" t="s">
        <v>232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2"/>
    </row>
    <row r="44" spans="1:21" s="55" customFormat="1" ht="77.25" customHeight="1" x14ac:dyDescent="0.25">
      <c r="A44" s="75"/>
      <c r="B44" s="179" t="s">
        <v>239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80"/>
    </row>
    <row r="45" spans="1:21" s="55" customFormat="1" x14ac:dyDescent="0.25">
      <c r="A45" s="79" t="s">
        <v>233</v>
      </c>
      <c r="B45" s="177" t="s">
        <v>231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8"/>
    </row>
    <row r="46" spans="1:21" s="55" customFormat="1" x14ac:dyDescent="0.25">
      <c r="A46" s="79" t="s">
        <v>234</v>
      </c>
      <c r="B46" s="177" t="s">
        <v>208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8"/>
    </row>
    <row r="47" spans="1:21" s="55" customFormat="1" x14ac:dyDescent="0.25">
      <c r="A47" s="79" t="s">
        <v>235</v>
      </c>
      <c r="B47" s="177" t="s">
        <v>210</v>
      </c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8"/>
    </row>
    <row r="48" spans="1:21" s="55" customFormat="1" x14ac:dyDescent="0.25">
      <c r="A48" s="79" t="s">
        <v>236</v>
      </c>
      <c r="B48" s="177" t="s">
        <v>201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8"/>
    </row>
    <row r="49" spans="1:21" s="55" customFormat="1" x14ac:dyDescent="0.25">
      <c r="A49" s="79" t="s">
        <v>237</v>
      </c>
      <c r="B49" s="177" t="s">
        <v>212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8"/>
    </row>
    <row r="50" spans="1:21" s="55" customFormat="1" ht="34.5" customHeight="1" x14ac:dyDescent="0.25">
      <c r="A50" s="79" t="s">
        <v>238</v>
      </c>
      <c r="B50" s="177" t="s">
        <v>211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8"/>
    </row>
    <row r="51" spans="1:21" s="55" customFormat="1" x14ac:dyDescent="0.25">
      <c r="A51" s="75" t="s">
        <v>221</v>
      </c>
      <c r="B51" s="177" t="s">
        <v>207</v>
      </c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8"/>
    </row>
    <row r="52" spans="1:21" s="55" customFormat="1" ht="41.25" customHeight="1" x14ac:dyDescent="0.25">
      <c r="A52" s="75" t="s">
        <v>222</v>
      </c>
      <c r="B52" s="177" t="s">
        <v>240</v>
      </c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8"/>
    </row>
    <row r="53" spans="1:21" s="55" customFormat="1" ht="30" customHeight="1" x14ac:dyDescent="0.25">
      <c r="A53" s="75"/>
      <c r="B53" s="181" t="s">
        <v>205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2"/>
    </row>
    <row r="54" spans="1:21" s="55" customFormat="1" ht="19.5" customHeight="1" x14ac:dyDescent="0.25">
      <c r="A54" s="75"/>
      <c r="B54" s="183" t="s">
        <v>217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8"/>
    </row>
    <row r="55" spans="1:21" s="55" customFormat="1" ht="17.25" customHeight="1" x14ac:dyDescent="0.25">
      <c r="A55" s="75"/>
      <c r="B55" s="177" t="s">
        <v>213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8"/>
    </row>
    <row r="56" spans="1:21" s="55" customFormat="1" ht="22.5" customHeight="1" x14ac:dyDescent="0.25">
      <c r="A56" s="75"/>
      <c r="B56" s="177" t="s">
        <v>214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8"/>
    </row>
    <row r="57" spans="1:21" s="55" customFormat="1" ht="23.25" customHeight="1" x14ac:dyDescent="0.25">
      <c r="A57" s="75"/>
      <c r="B57" s="177" t="s">
        <v>215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8"/>
    </row>
    <row r="58" spans="1:21" x14ac:dyDescent="0.25">
      <c r="A58" s="76"/>
      <c r="B58" s="60" t="s">
        <v>209</v>
      </c>
      <c r="C58" s="42"/>
      <c r="D58" s="42"/>
      <c r="E58" s="42"/>
      <c r="F58" s="42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4"/>
    </row>
    <row r="59" spans="1:21" x14ac:dyDescent="0.25">
      <c r="A59" s="74"/>
      <c r="B59" s="61" t="s">
        <v>206</v>
      </c>
      <c r="C59" s="42"/>
      <c r="D59" s="42"/>
      <c r="E59" s="42"/>
      <c r="F59" s="4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4"/>
    </row>
    <row r="60" spans="1:21" ht="18.75" thickBot="1" x14ac:dyDescent="0.3">
      <c r="A60" s="77"/>
      <c r="B60" s="62"/>
      <c r="C60" s="63"/>
      <c r="D60" s="63"/>
      <c r="E60" s="63"/>
      <c r="F60" s="63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5"/>
    </row>
  </sheetData>
  <sheetProtection algorithmName="SHA-512" hashValue="NnXQ5BuQBc/zsgcwCFeD87/5MBGdFT1zZZTHE+qzOP7lM+EtavvPCogWD0lFebzXBqBRMowAkZ4OvgZzFNGW2w==" saltValue="OTe+OgUZ7jiBYS0r41hpPg==" spinCount="100000" sheet="1" objects="1" scenarios="1"/>
  <mergeCells count="29">
    <mergeCell ref="B54:U54"/>
    <mergeCell ref="B55:U55"/>
    <mergeCell ref="B56:U56"/>
    <mergeCell ref="B57:U57"/>
    <mergeCell ref="B49:U49"/>
    <mergeCell ref="B53:U53"/>
    <mergeCell ref="B50:U50"/>
    <mergeCell ref="B51:U51"/>
    <mergeCell ref="B44:U44"/>
    <mergeCell ref="B52:U52"/>
    <mergeCell ref="B39:U39"/>
    <mergeCell ref="B40:U40"/>
    <mergeCell ref="B45:U45"/>
    <mergeCell ref="B46:U46"/>
    <mergeCell ref="B47:U47"/>
    <mergeCell ref="B48:U48"/>
    <mergeCell ref="B41:U41"/>
    <mergeCell ref="B42:U42"/>
    <mergeCell ref="B43:U43"/>
    <mergeCell ref="M30:O30"/>
    <mergeCell ref="M32:O32"/>
    <mergeCell ref="M33:O33"/>
    <mergeCell ref="B38:U38"/>
    <mergeCell ref="B4:D4"/>
    <mergeCell ref="B1:U1"/>
    <mergeCell ref="E2:U2"/>
    <mergeCell ref="F4:H4"/>
    <mergeCell ref="L4:N4"/>
    <mergeCell ref="B2:D2"/>
  </mergeCells>
  <hyperlinks>
    <hyperlink ref="H8" location="'1 класс'!A1" display="1 класс"/>
    <hyperlink ref="H10" location="'2 класс'!A1" display="2 класс"/>
    <hyperlink ref="H12" location="'3 класс'!A1" display="3 класс"/>
    <hyperlink ref="H14" location="'4 класс'!A1" display="4 класс"/>
    <hyperlink ref="H16" location="'5 класс'!A1" display="5 класс"/>
    <hyperlink ref="H18" location="'6 класс'!A1" display="6 класс"/>
    <hyperlink ref="H20" location="'7 класс'!A1" display="7 класс"/>
    <hyperlink ref="H22" location="'8 класс'!A1" display="8 класс"/>
    <hyperlink ref="H24" location="'9 класс'!A1" display="9 класс"/>
    <hyperlink ref="H26" location="'10 класс'!A1" display="10 класс"/>
    <hyperlink ref="H28" location="'11 класс'!A1" display="11 класс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4" max="2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рать из выпадающего списка" prompt="Наименование субъекта Российской Федерации необходимо выбрать из списка">
          <x14:formula1>
            <xm:f>регионы!$A$1:$A$91</xm:f>
          </x14:formula1>
          <xm:sqref>E2:E3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T59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2" customWidth="1"/>
    <col min="4" max="4" width="19.42578125" style="2" customWidth="1"/>
    <col min="5" max="5" width="17.85546875" style="2" customWidth="1"/>
    <col min="6" max="6" width="16.7109375" style="2" customWidth="1"/>
    <col min="7" max="16" width="8.7109375" style="4" customWidth="1"/>
    <col min="17" max="17" width="11.7109375" style="3" customWidth="1"/>
    <col min="18" max="18" width="15.85546875" style="3" customWidth="1"/>
    <col min="19" max="19" width="12.140625" style="3" customWidth="1"/>
    <col min="20" max="20" width="17.5703125" style="3" customWidth="1"/>
    <col min="21" max="21" width="18" style="1" customWidth="1"/>
    <col min="22" max="16384" width="9.140625" style="1"/>
  </cols>
  <sheetData>
    <row r="1" spans="1:20" ht="18.75" thickBot="1" x14ac:dyDescent="0.3">
      <c r="A1" s="66"/>
      <c r="B1" s="9"/>
    </row>
    <row r="2" spans="1:20" ht="44.25" customHeight="1" thickBot="1" x14ac:dyDescent="0.3">
      <c r="A2" s="184" t="s">
        <v>12</v>
      </c>
      <c r="B2" s="188"/>
      <c r="C2" s="188"/>
      <c r="D2" s="188"/>
      <c r="E2" s="185"/>
      <c r="F2" s="6"/>
      <c r="G2" s="186" t="s">
        <v>18</v>
      </c>
      <c r="H2" s="187"/>
      <c r="I2" s="187"/>
      <c r="J2" s="187"/>
      <c r="K2" s="187"/>
      <c r="L2" s="187"/>
      <c r="M2" s="187"/>
      <c r="N2" s="187"/>
      <c r="O2" s="187"/>
      <c r="P2" s="187"/>
      <c r="Q2" s="184" t="s">
        <v>11</v>
      </c>
      <c r="R2" s="188"/>
      <c r="S2" s="188"/>
      <c r="T2" s="185"/>
    </row>
    <row r="3" spans="1:20" ht="25.5" customHeight="1" x14ac:dyDescent="0.25">
      <c r="A3" s="189"/>
      <c r="B3" s="190"/>
      <c r="C3" s="190"/>
      <c r="D3" s="190"/>
      <c r="E3" s="191"/>
      <c r="F3" s="7"/>
      <c r="G3" s="184" t="s">
        <v>6</v>
      </c>
      <c r="H3" s="185"/>
      <c r="I3" s="184" t="s">
        <v>7</v>
      </c>
      <c r="J3" s="188"/>
      <c r="K3" s="185"/>
      <c r="L3" s="184" t="s">
        <v>8</v>
      </c>
      <c r="M3" s="185"/>
      <c r="N3" s="188" t="s">
        <v>9</v>
      </c>
      <c r="O3" s="188"/>
      <c r="P3" s="185"/>
      <c r="Q3" s="189"/>
      <c r="R3" s="190"/>
      <c r="S3" s="190"/>
      <c r="T3" s="191"/>
    </row>
    <row r="4" spans="1:20" s="12" customFormat="1" ht="82.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3" t="s">
        <v>40</v>
      </c>
      <c r="G4" s="27" t="s">
        <v>21</v>
      </c>
      <c r="H4" s="32" t="s">
        <v>22</v>
      </c>
      <c r="I4" s="27" t="s">
        <v>23</v>
      </c>
      <c r="J4" s="21" t="s">
        <v>24</v>
      </c>
      <c r="K4" s="32" t="s">
        <v>41</v>
      </c>
      <c r="L4" s="27" t="s">
        <v>25</v>
      </c>
      <c r="M4" s="32" t="s">
        <v>26</v>
      </c>
      <c r="N4" s="27" t="s">
        <v>27</v>
      </c>
      <c r="O4" s="21" t="s">
        <v>28</v>
      </c>
      <c r="P4" s="32" t="s">
        <v>29</v>
      </c>
      <c r="Q4" s="26" t="s">
        <v>103</v>
      </c>
      <c r="R4" s="26" t="s">
        <v>39</v>
      </c>
      <c r="S4" s="26" t="s">
        <v>63</v>
      </c>
      <c r="T4" s="27" t="s">
        <v>10</v>
      </c>
    </row>
    <row r="5" spans="1:20" x14ac:dyDescent="0.25">
      <c r="A5" s="84"/>
      <c r="B5" s="85"/>
      <c r="C5" s="86"/>
      <c r="D5" s="87"/>
      <c r="E5" s="87"/>
      <c r="F5" s="87"/>
      <c r="G5" s="88"/>
      <c r="H5" s="89"/>
      <c r="I5" s="88"/>
      <c r="J5" s="90"/>
      <c r="K5" s="89"/>
      <c r="L5" s="88"/>
      <c r="M5" s="89"/>
      <c r="N5" s="88"/>
      <c r="O5" s="90"/>
      <c r="P5" s="89"/>
      <c r="Q5" s="96">
        <f>SUM(Таблица1[[#This Row],[Д1]:[ЛГ3]])</f>
        <v>0</v>
      </c>
      <c r="R5" s="28">
        <f>Таблица1[[#This Row],[Общее количество  ПБ 
(из 10)]]/10</f>
        <v>0</v>
      </c>
      <c r="S5" s="5" t="str">
        <f>IF(Таблица1[[#This Row],[Общее количество  ПБ 
(из 10)]]&gt;=9,"Да","Нет")</f>
        <v>Нет</v>
      </c>
      <c r="T5" s="5" t="str">
        <f>IF(Таблица1[[#This Row],[Общее количество  ПБ 
(из 10)]]&gt;=9,"Да","Нет")</f>
        <v>Нет</v>
      </c>
    </row>
    <row r="6" spans="1:20" s="8" customFormat="1" x14ac:dyDescent="0.25">
      <c r="A6" s="84"/>
      <c r="B6" s="85"/>
      <c r="C6" s="86"/>
      <c r="D6" s="87"/>
      <c r="E6" s="87"/>
      <c r="F6" s="87"/>
      <c r="G6" s="88"/>
      <c r="H6" s="89"/>
      <c r="I6" s="88"/>
      <c r="J6" s="90"/>
      <c r="K6" s="89"/>
      <c r="L6" s="88"/>
      <c r="M6" s="89"/>
      <c r="N6" s="88"/>
      <c r="O6" s="90"/>
      <c r="P6" s="89"/>
      <c r="Q6" s="96">
        <f>SUM(Таблица1[[#This Row],[Д1]:[ЛГ3]])</f>
        <v>0</v>
      </c>
      <c r="R6" s="28">
        <f>Таблица1[[#This Row],[Общее количество  ПБ 
(из 10)]]/10</f>
        <v>0</v>
      </c>
      <c r="S6" s="5" t="str">
        <f>IF(Таблица1[[#This Row],[Общее количество  ПБ 
(из 10)]]&gt;=9,"Да","Нет")</f>
        <v>Нет</v>
      </c>
      <c r="T6" s="5" t="str">
        <f>IF(Таблица1[[#This Row],[Общее количество  ПБ 
(из 10)]]&gt;=9,"Да","Нет")</f>
        <v>Нет</v>
      </c>
    </row>
    <row r="7" spans="1:20" x14ac:dyDescent="0.25">
      <c r="A7" s="84"/>
      <c r="B7" s="97"/>
      <c r="C7" s="87"/>
      <c r="D7" s="87"/>
      <c r="E7" s="87"/>
      <c r="F7" s="87"/>
      <c r="G7" s="88"/>
      <c r="H7" s="89"/>
      <c r="I7" s="88"/>
      <c r="J7" s="90"/>
      <c r="K7" s="89"/>
      <c r="L7" s="88"/>
      <c r="M7" s="89"/>
      <c r="N7" s="88"/>
      <c r="O7" s="90"/>
      <c r="P7" s="89"/>
      <c r="Q7" s="96">
        <f>SUM(Таблица1[[#This Row],[Д1]:[ЛГ3]])</f>
        <v>0</v>
      </c>
      <c r="R7" s="31">
        <f>Таблица1[[#This Row],[Общее количество  ПБ 
(из 10)]]/10</f>
        <v>0</v>
      </c>
      <c r="S7" s="5" t="str">
        <f>IF(Таблица1[[#This Row],[Общее количество  ПБ 
(из 10)]]&gt;=9,"Да","Нет")</f>
        <v>Нет</v>
      </c>
      <c r="T7" s="5" t="str">
        <f>IF(Таблица1[[#This Row],[Общее количество  ПБ 
(из 10)]]&gt;=9,"Да","Нет")</f>
        <v>Нет</v>
      </c>
    </row>
    <row r="8" spans="1:20" x14ac:dyDescent="0.25">
      <c r="A8" s="84"/>
      <c r="B8" s="97"/>
      <c r="C8" s="87"/>
      <c r="D8" s="87"/>
      <c r="E8" s="87"/>
      <c r="F8" s="87"/>
      <c r="G8" s="88"/>
      <c r="H8" s="89"/>
      <c r="I8" s="88"/>
      <c r="J8" s="90"/>
      <c r="K8" s="89"/>
      <c r="L8" s="88"/>
      <c r="M8" s="89"/>
      <c r="N8" s="88"/>
      <c r="O8" s="90"/>
      <c r="P8" s="89"/>
      <c r="Q8" s="96">
        <f>SUM(Таблица1[[#This Row],[Д1]:[ЛГ3]])</f>
        <v>0</v>
      </c>
      <c r="R8" s="31">
        <f>Таблица1[[#This Row],[Общее количество  ПБ 
(из 10)]]/10</f>
        <v>0</v>
      </c>
      <c r="S8" s="5" t="str">
        <f>IF(Таблица1[[#This Row],[Общее количество  ПБ 
(из 10)]]&gt;=9,"Да","Нет")</f>
        <v>Нет</v>
      </c>
      <c r="T8" s="5" t="str">
        <f>IF(Таблица1[[#This Row],[Общее количество  ПБ 
(из 10)]]&gt;=9,"Да","Нет")</f>
        <v>Нет</v>
      </c>
    </row>
    <row r="9" spans="1:20" x14ac:dyDescent="0.25">
      <c r="A9" s="84"/>
      <c r="B9" s="97"/>
      <c r="C9" s="87"/>
      <c r="D9" s="87"/>
      <c r="E9" s="87"/>
      <c r="F9" s="87"/>
      <c r="G9" s="88"/>
      <c r="H9" s="89"/>
      <c r="I9" s="88"/>
      <c r="J9" s="90"/>
      <c r="K9" s="89"/>
      <c r="L9" s="88"/>
      <c r="M9" s="89"/>
      <c r="N9" s="88"/>
      <c r="O9" s="90"/>
      <c r="P9" s="89"/>
      <c r="Q9" s="96">
        <f>SUM(Таблица1[[#This Row],[Д1]:[ЛГ3]])</f>
        <v>0</v>
      </c>
      <c r="R9" s="31">
        <f>Таблица1[[#This Row],[Общее количество  ПБ 
(из 10)]]/10</f>
        <v>0</v>
      </c>
      <c r="S9" s="5" t="str">
        <f>IF(Таблица1[[#This Row],[Общее количество  ПБ 
(из 10)]]&gt;=9,"Да","Нет")</f>
        <v>Нет</v>
      </c>
      <c r="T9" s="5" t="str">
        <f>IF(Таблица1[[#This Row],[Общее количество  ПБ 
(из 10)]]&gt;=9,"Да","Нет")</f>
        <v>Нет</v>
      </c>
    </row>
    <row r="10" spans="1:20" x14ac:dyDescent="0.25">
      <c r="A10" s="84"/>
      <c r="B10" s="97"/>
      <c r="C10" s="87"/>
      <c r="D10" s="87"/>
      <c r="E10" s="87"/>
      <c r="F10" s="87"/>
      <c r="G10" s="88"/>
      <c r="H10" s="89"/>
      <c r="I10" s="88"/>
      <c r="J10" s="90"/>
      <c r="K10" s="89"/>
      <c r="L10" s="88"/>
      <c r="M10" s="89"/>
      <c r="N10" s="88"/>
      <c r="O10" s="90"/>
      <c r="P10" s="89"/>
      <c r="Q10" s="96">
        <f>SUM(Таблица1[[#This Row],[Д1]:[ЛГ3]])</f>
        <v>0</v>
      </c>
      <c r="R10" s="31">
        <f>Таблица1[[#This Row],[Общее количество  ПБ 
(из 10)]]/10</f>
        <v>0</v>
      </c>
      <c r="S10" s="5" t="str">
        <f>IF(Таблица1[[#This Row],[Общее количество  ПБ 
(из 10)]]&gt;=9,"Да","Нет")</f>
        <v>Нет</v>
      </c>
      <c r="T10" s="5" t="str">
        <f>IF(Таблица1[[#This Row],[Общее количество  ПБ 
(из 10)]]&gt;=9,"Да","Нет")</f>
        <v>Нет</v>
      </c>
    </row>
    <row r="11" spans="1:20" x14ac:dyDescent="0.25">
      <c r="A11" s="84"/>
      <c r="B11" s="95"/>
      <c r="C11" s="87"/>
      <c r="D11" s="87"/>
      <c r="E11" s="87"/>
      <c r="F11" s="87"/>
      <c r="G11" s="88"/>
      <c r="H11" s="89"/>
      <c r="I11" s="88"/>
      <c r="J11" s="94"/>
      <c r="K11" s="89"/>
      <c r="L11" s="88"/>
      <c r="M11" s="89"/>
      <c r="N11" s="88"/>
      <c r="O11" s="94"/>
      <c r="P11" s="89"/>
      <c r="Q11" s="30">
        <f>SUM(Таблица1[[#This Row],[Д1]:[ЛГ3]])</f>
        <v>0</v>
      </c>
      <c r="R11" s="31">
        <f>Таблица1[[#This Row],[Общее количество  ПБ 
(из 10)]]/10</f>
        <v>0</v>
      </c>
      <c r="S11" s="5" t="str">
        <f>IF(Таблица1[[#This Row],[Общее количество  ПБ 
(из 10)]]&gt;=9,"Да","Нет")</f>
        <v>Нет</v>
      </c>
      <c r="T11" s="5" t="str">
        <f>IF(Таблица1[[#This Row],[Общее количество  ПБ 
(из 10)]]&gt;=9,"Да","Нет")</f>
        <v>Нет</v>
      </c>
    </row>
    <row r="12" spans="1:20" x14ac:dyDescent="0.25">
      <c r="A12" s="84"/>
      <c r="B12" s="95"/>
      <c r="C12" s="87"/>
      <c r="D12" s="87"/>
      <c r="E12" s="87"/>
      <c r="F12" s="87"/>
      <c r="G12" s="88"/>
      <c r="H12" s="89"/>
      <c r="I12" s="88"/>
      <c r="J12" s="94"/>
      <c r="K12" s="89"/>
      <c r="L12" s="88"/>
      <c r="M12" s="89"/>
      <c r="N12" s="88"/>
      <c r="O12" s="94"/>
      <c r="P12" s="89"/>
      <c r="Q12" s="30">
        <f>SUM(Таблица1[[#This Row],[Д1]:[ЛГ3]])</f>
        <v>0</v>
      </c>
      <c r="R12" s="31">
        <f>Таблица1[[#This Row],[Общее количество  ПБ 
(из 10)]]/10</f>
        <v>0</v>
      </c>
      <c r="S12" s="5" t="str">
        <f>IF(Таблица1[[#This Row],[Общее количество  ПБ 
(из 10)]]&gt;=9,"Да","Нет")</f>
        <v>Нет</v>
      </c>
      <c r="T12" s="5" t="str">
        <f>IF(Таблица1[[#This Row],[Общее количество  ПБ 
(из 10)]]&gt;=9,"Да","Нет")</f>
        <v>Нет</v>
      </c>
    </row>
    <row r="13" spans="1:20" x14ac:dyDescent="0.25">
      <c r="A13" s="84"/>
      <c r="B13" s="95"/>
      <c r="C13" s="87"/>
      <c r="D13" s="87"/>
      <c r="E13" s="87"/>
      <c r="F13" s="87"/>
      <c r="G13" s="88"/>
      <c r="H13" s="89"/>
      <c r="I13" s="88"/>
      <c r="J13" s="94"/>
      <c r="K13" s="89"/>
      <c r="L13" s="88"/>
      <c r="M13" s="89"/>
      <c r="N13" s="88"/>
      <c r="O13" s="94"/>
      <c r="P13" s="89"/>
      <c r="Q13" s="30">
        <f>SUM(Таблица1[[#This Row],[Д1]:[ЛГ3]])</f>
        <v>0</v>
      </c>
      <c r="R13" s="31">
        <f>Таблица1[[#This Row],[Общее количество  ПБ 
(из 10)]]/10</f>
        <v>0</v>
      </c>
      <c r="S13" s="5" t="str">
        <f>IF(Таблица1[[#This Row],[Общее количество  ПБ 
(из 10)]]&gt;=9,"Да","Нет")</f>
        <v>Нет</v>
      </c>
      <c r="T13" s="5" t="str">
        <f>IF(Таблица1[[#This Row],[Общее количество  ПБ 
(из 10)]]&gt;=9,"Да","Нет")</f>
        <v>Нет</v>
      </c>
    </row>
    <row r="14" spans="1:20" x14ac:dyDescent="0.25">
      <c r="A14" s="84"/>
      <c r="B14" s="95"/>
      <c r="C14" s="87"/>
      <c r="D14" s="87"/>
      <c r="E14" s="87"/>
      <c r="F14" s="87"/>
      <c r="G14" s="88"/>
      <c r="H14" s="89"/>
      <c r="I14" s="88"/>
      <c r="J14" s="94"/>
      <c r="K14" s="89"/>
      <c r="L14" s="88"/>
      <c r="M14" s="89"/>
      <c r="N14" s="88"/>
      <c r="O14" s="94"/>
      <c r="P14" s="89"/>
      <c r="Q14" s="30">
        <f>SUM(Таблица1[[#This Row],[Д1]:[ЛГ3]])</f>
        <v>0</v>
      </c>
      <c r="R14" s="31">
        <f>Таблица1[[#This Row],[Общее количество  ПБ 
(из 10)]]/10</f>
        <v>0</v>
      </c>
      <c r="S14" s="5" t="str">
        <f>IF(Таблица1[[#This Row],[Общее количество  ПБ 
(из 10)]]&gt;=9,"Да","Нет")</f>
        <v>Нет</v>
      </c>
      <c r="T14" s="5" t="str">
        <f>IF(Таблица1[[#This Row],[Общее количество  ПБ 
(из 10)]]&gt;=9,"Да","Нет")</f>
        <v>Нет</v>
      </c>
    </row>
    <row r="15" spans="1:20" x14ac:dyDescent="0.25">
      <c r="A15" s="84"/>
      <c r="B15" s="95"/>
      <c r="C15" s="87"/>
      <c r="D15" s="87"/>
      <c r="E15" s="87"/>
      <c r="F15" s="87"/>
      <c r="G15" s="88"/>
      <c r="H15" s="89"/>
      <c r="I15" s="88"/>
      <c r="J15" s="94"/>
      <c r="K15" s="89"/>
      <c r="L15" s="88"/>
      <c r="M15" s="89"/>
      <c r="N15" s="88"/>
      <c r="O15" s="94"/>
      <c r="P15" s="89"/>
      <c r="Q15" s="30">
        <f>SUM(Таблица1[[#This Row],[Д1]:[ЛГ3]])</f>
        <v>0</v>
      </c>
      <c r="R15" s="31">
        <f>Таблица1[[#This Row],[Общее количество  ПБ 
(из 10)]]/10</f>
        <v>0</v>
      </c>
      <c r="S15" s="5" t="str">
        <f>IF(Таблица1[[#This Row],[Общее количество  ПБ 
(из 10)]]&gt;=9,"Да","Нет")</f>
        <v>Нет</v>
      </c>
      <c r="T15" s="5" t="str">
        <f>IF(Таблица1[[#This Row],[Общее количество  ПБ 
(из 10)]]&gt;=9,"Да","Нет")</f>
        <v>Нет</v>
      </c>
    </row>
    <row r="16" spans="1:20" x14ac:dyDescent="0.25">
      <c r="A16" s="84"/>
      <c r="B16" s="95"/>
      <c r="C16" s="87"/>
      <c r="D16" s="87"/>
      <c r="E16" s="87"/>
      <c r="F16" s="87"/>
      <c r="G16" s="88"/>
      <c r="H16" s="89"/>
      <c r="I16" s="88"/>
      <c r="J16" s="94"/>
      <c r="K16" s="89"/>
      <c r="L16" s="88"/>
      <c r="M16" s="89"/>
      <c r="N16" s="88"/>
      <c r="O16" s="94"/>
      <c r="P16" s="89"/>
      <c r="Q16" s="30">
        <f>SUM(Таблица1[[#This Row],[Д1]:[ЛГ3]])</f>
        <v>0</v>
      </c>
      <c r="R16" s="31">
        <f>Таблица1[[#This Row],[Общее количество  ПБ 
(из 10)]]/10</f>
        <v>0</v>
      </c>
      <c r="S16" s="5" t="str">
        <f>IF(Таблица1[[#This Row],[Общее количество  ПБ 
(из 10)]]&gt;=9,"Да","Нет")</f>
        <v>Нет</v>
      </c>
      <c r="T16" s="5" t="str">
        <f>IF(Таблица1[[#This Row],[Общее количество  ПБ 
(из 10)]]&gt;=9,"Да","Нет")</f>
        <v>Нет</v>
      </c>
    </row>
    <row r="17" spans="1:20" x14ac:dyDescent="0.25">
      <c r="A17" s="84"/>
      <c r="B17" s="95"/>
      <c r="C17" s="87"/>
      <c r="D17" s="87"/>
      <c r="E17" s="87"/>
      <c r="F17" s="87"/>
      <c r="G17" s="88"/>
      <c r="H17" s="89"/>
      <c r="I17" s="88"/>
      <c r="J17" s="94"/>
      <c r="K17" s="89"/>
      <c r="L17" s="88"/>
      <c r="M17" s="89"/>
      <c r="N17" s="88"/>
      <c r="O17" s="94"/>
      <c r="P17" s="89"/>
      <c r="Q17" s="30">
        <f>SUM(Таблица1[[#This Row],[Д1]:[ЛГ3]])</f>
        <v>0</v>
      </c>
      <c r="R17" s="31">
        <f>Таблица1[[#This Row],[Общее количество  ПБ 
(из 10)]]/10</f>
        <v>0</v>
      </c>
      <c r="S17" s="5" t="str">
        <f>IF(Таблица1[[#This Row],[Общее количество  ПБ 
(из 10)]]&gt;=9,"Да","Нет")</f>
        <v>Нет</v>
      </c>
      <c r="T17" s="5" t="str">
        <f>IF(Таблица1[[#This Row],[Общее количество  ПБ 
(из 10)]]&gt;=9,"Да","Нет")</f>
        <v>Нет</v>
      </c>
    </row>
    <row r="18" spans="1:20" x14ac:dyDescent="0.25">
      <c r="A18" s="84"/>
      <c r="B18" s="95"/>
      <c r="C18" s="87"/>
      <c r="D18" s="87"/>
      <c r="E18" s="87"/>
      <c r="F18" s="87"/>
      <c r="G18" s="88"/>
      <c r="H18" s="89"/>
      <c r="I18" s="88"/>
      <c r="J18" s="94"/>
      <c r="K18" s="89"/>
      <c r="L18" s="88"/>
      <c r="M18" s="89"/>
      <c r="N18" s="88"/>
      <c r="O18" s="94"/>
      <c r="P18" s="89"/>
      <c r="Q18" s="30">
        <f>SUM(Таблица1[[#This Row],[Д1]:[ЛГ3]])</f>
        <v>0</v>
      </c>
      <c r="R18" s="31">
        <f>Таблица1[[#This Row],[Общее количество  ПБ 
(из 10)]]/10</f>
        <v>0</v>
      </c>
      <c r="S18" s="5" t="str">
        <f>IF(Таблица1[[#This Row],[Общее количество  ПБ 
(из 10)]]&gt;=9,"Да","Нет")</f>
        <v>Нет</v>
      </c>
      <c r="T18" s="5" t="str">
        <f>IF(Таблица1[[#This Row],[Общее количество  ПБ 
(из 10)]]&gt;=9,"Да","Нет")</f>
        <v>Нет</v>
      </c>
    </row>
    <row r="19" spans="1:20" x14ac:dyDescent="0.25">
      <c r="A19" s="84"/>
      <c r="B19" s="95"/>
      <c r="C19" s="87"/>
      <c r="D19" s="87"/>
      <c r="E19" s="87"/>
      <c r="F19" s="87"/>
      <c r="G19" s="88"/>
      <c r="H19" s="89"/>
      <c r="I19" s="88"/>
      <c r="J19" s="94"/>
      <c r="K19" s="89"/>
      <c r="L19" s="88"/>
      <c r="M19" s="89"/>
      <c r="N19" s="88"/>
      <c r="O19" s="94"/>
      <c r="P19" s="89"/>
      <c r="Q19" s="30">
        <f>SUM(Таблица1[[#This Row],[Д1]:[ЛГ3]])</f>
        <v>0</v>
      </c>
      <c r="R19" s="31">
        <f>Таблица1[[#This Row],[Общее количество  ПБ 
(из 10)]]/10</f>
        <v>0</v>
      </c>
      <c r="S19" s="5" t="str">
        <f>IF(Таблица1[[#This Row],[Общее количество  ПБ 
(из 10)]]&gt;=9,"Да","Нет")</f>
        <v>Нет</v>
      </c>
      <c r="T19" s="5" t="str">
        <f>IF(Таблица1[[#This Row],[Общее количество  ПБ 
(из 10)]]&gt;=9,"Да","Нет")</f>
        <v>Нет</v>
      </c>
    </row>
    <row r="20" spans="1:20" x14ac:dyDescent="0.25">
      <c r="A20" s="84"/>
      <c r="B20" s="95"/>
      <c r="C20" s="87"/>
      <c r="D20" s="87"/>
      <c r="E20" s="87"/>
      <c r="F20" s="87"/>
      <c r="G20" s="88"/>
      <c r="H20" s="89"/>
      <c r="I20" s="88"/>
      <c r="J20" s="94"/>
      <c r="K20" s="89"/>
      <c r="L20" s="88"/>
      <c r="M20" s="89"/>
      <c r="N20" s="88"/>
      <c r="O20" s="94"/>
      <c r="P20" s="89"/>
      <c r="Q20" s="30">
        <f>SUM(Таблица1[[#This Row],[Д1]:[ЛГ3]])</f>
        <v>0</v>
      </c>
      <c r="R20" s="31">
        <f>Таблица1[[#This Row],[Общее количество  ПБ 
(из 10)]]/10</f>
        <v>0</v>
      </c>
      <c r="S20" s="5" t="str">
        <f>IF(Таблица1[[#This Row],[Общее количество  ПБ 
(из 10)]]&gt;=9,"Да","Нет")</f>
        <v>Нет</v>
      </c>
      <c r="T20" s="5" t="str">
        <f>IF(Таблица1[[#This Row],[Общее количество  ПБ 
(из 10)]]&gt;=9,"Да","Нет")</f>
        <v>Нет</v>
      </c>
    </row>
    <row r="21" spans="1:20" x14ac:dyDescent="0.25">
      <c r="A21" s="84"/>
      <c r="B21" s="95"/>
      <c r="C21" s="87"/>
      <c r="D21" s="87"/>
      <c r="E21" s="87"/>
      <c r="F21" s="87"/>
      <c r="G21" s="88"/>
      <c r="H21" s="89"/>
      <c r="I21" s="88"/>
      <c r="J21" s="94"/>
      <c r="K21" s="89"/>
      <c r="L21" s="88"/>
      <c r="M21" s="89"/>
      <c r="N21" s="88"/>
      <c r="O21" s="94"/>
      <c r="P21" s="89"/>
      <c r="Q21" s="30">
        <f>SUM(Таблица1[[#This Row],[Д1]:[ЛГ3]])</f>
        <v>0</v>
      </c>
      <c r="R21" s="31">
        <f>Таблица1[[#This Row],[Общее количество  ПБ 
(из 10)]]/10</f>
        <v>0</v>
      </c>
      <c r="S21" s="5" t="str">
        <f>IF(Таблица1[[#This Row],[Общее количество  ПБ 
(из 10)]]&gt;=9,"Да","Нет")</f>
        <v>Нет</v>
      </c>
      <c r="T21" s="5" t="str">
        <f>IF(Таблица1[[#This Row],[Общее количество  ПБ 
(из 10)]]&gt;=9,"Да","Нет")</f>
        <v>Нет</v>
      </c>
    </row>
    <row r="22" spans="1:20" x14ac:dyDescent="0.25">
      <c r="A22" s="102"/>
      <c r="B22" s="95"/>
      <c r="C22" s="103"/>
      <c r="D22" s="103"/>
      <c r="E22" s="103"/>
      <c r="F22" s="103"/>
      <c r="G22" s="104"/>
      <c r="H22" s="105"/>
      <c r="I22" s="104"/>
      <c r="J22" s="106"/>
      <c r="K22" s="105"/>
      <c r="L22" s="104"/>
      <c r="M22" s="105"/>
      <c r="N22" s="104"/>
      <c r="O22" s="106"/>
      <c r="P22" s="105"/>
      <c r="Q22" s="107">
        <f>SUM(Таблица1[[#This Row],[Д1]:[ЛГ3]])</f>
        <v>0</v>
      </c>
      <c r="R22" s="108">
        <f>Таблица1[[#This Row],[Общее количество  ПБ 
(из 10)]]/10</f>
        <v>0</v>
      </c>
      <c r="S22" s="5" t="str">
        <f>IF(Таблица1[[#This Row],[Общее количество  ПБ 
(из 10)]]&gt;=9,"Да","Нет")</f>
        <v>Нет</v>
      </c>
      <c r="T22" s="5" t="str">
        <f>IF(Таблица1[[#This Row],[Общее количество  ПБ 
(из 10)]]&gt;=9,"Да","Нет")</f>
        <v>Нет</v>
      </c>
    </row>
    <row r="23" spans="1:20" x14ac:dyDescent="0.25">
      <c r="A23" s="102"/>
      <c r="B23" s="95"/>
      <c r="C23" s="103"/>
      <c r="D23" s="103"/>
      <c r="E23" s="103"/>
      <c r="F23" s="103"/>
      <c r="G23" s="104"/>
      <c r="H23" s="105"/>
      <c r="I23" s="104"/>
      <c r="J23" s="106"/>
      <c r="K23" s="105"/>
      <c r="L23" s="104"/>
      <c r="M23" s="105"/>
      <c r="N23" s="104"/>
      <c r="O23" s="106"/>
      <c r="P23" s="105"/>
      <c r="Q23" s="107">
        <f>SUM(Таблица1[[#This Row],[Д1]:[ЛГ3]])</f>
        <v>0</v>
      </c>
      <c r="R23" s="108">
        <f>Таблица1[[#This Row],[Общее количество  ПБ 
(из 10)]]/10</f>
        <v>0</v>
      </c>
      <c r="S23" s="5" t="str">
        <f>IF(Таблица1[[#This Row],[Общее количество  ПБ 
(из 10)]]&gt;=9,"Да","Нет")</f>
        <v>Нет</v>
      </c>
      <c r="T23" s="5" t="str">
        <f>IF(Таблица1[[#This Row],[Общее количество  ПБ 
(из 10)]]&gt;=9,"Да","Нет")</f>
        <v>Нет</v>
      </c>
    </row>
    <row r="24" spans="1:20" x14ac:dyDescent="0.25">
      <c r="A24" s="102"/>
      <c r="B24" s="95"/>
      <c r="C24" s="103"/>
      <c r="D24" s="103"/>
      <c r="E24" s="103"/>
      <c r="F24" s="103"/>
      <c r="G24" s="104"/>
      <c r="H24" s="105"/>
      <c r="I24" s="104"/>
      <c r="J24" s="106"/>
      <c r="K24" s="105"/>
      <c r="L24" s="104"/>
      <c r="M24" s="105"/>
      <c r="N24" s="104"/>
      <c r="O24" s="106"/>
      <c r="P24" s="105"/>
      <c r="Q24" s="107">
        <f>SUM(Таблица1[[#This Row],[Д1]:[ЛГ3]])</f>
        <v>0</v>
      </c>
      <c r="R24" s="108">
        <f>Таблица1[[#This Row],[Общее количество  ПБ 
(из 10)]]/10</f>
        <v>0</v>
      </c>
      <c r="S24" s="5" t="str">
        <f>IF(Таблица1[[#This Row],[Общее количество  ПБ 
(из 10)]]&gt;=9,"Да","Нет")</f>
        <v>Нет</v>
      </c>
      <c r="T24" s="5" t="str">
        <f>IF(Таблица1[[#This Row],[Общее количество  ПБ 
(из 10)]]&gt;=9,"Да","Нет")</f>
        <v>Нет</v>
      </c>
    </row>
    <row r="25" spans="1:20" x14ac:dyDescent="0.25">
      <c r="A25" s="102"/>
      <c r="B25" s="95"/>
      <c r="C25" s="103"/>
      <c r="D25" s="103"/>
      <c r="E25" s="103"/>
      <c r="F25" s="103"/>
      <c r="G25" s="104"/>
      <c r="H25" s="105"/>
      <c r="I25" s="104"/>
      <c r="J25" s="106"/>
      <c r="K25" s="105"/>
      <c r="L25" s="104"/>
      <c r="M25" s="105"/>
      <c r="N25" s="104"/>
      <c r="O25" s="106"/>
      <c r="P25" s="105"/>
      <c r="Q25" s="107">
        <f>SUM(Таблица1[[#This Row],[Д1]:[ЛГ3]])</f>
        <v>0</v>
      </c>
      <c r="R25" s="108">
        <f>Таблица1[[#This Row],[Общее количество  ПБ 
(из 10)]]/10</f>
        <v>0</v>
      </c>
      <c r="S25" s="5" t="str">
        <f>IF(Таблица1[[#This Row],[Общее количество  ПБ 
(из 10)]]&gt;=9,"Да","Нет")</f>
        <v>Нет</v>
      </c>
      <c r="T25" s="5" t="str">
        <f>IF(Таблица1[[#This Row],[Общее количество  ПБ 
(из 10)]]&gt;=9,"Да","Нет")</f>
        <v>Нет</v>
      </c>
    </row>
    <row r="26" spans="1:20" x14ac:dyDescent="0.25">
      <c r="A26" s="102"/>
      <c r="B26" s="95"/>
      <c r="C26" s="103"/>
      <c r="D26" s="103"/>
      <c r="E26" s="103"/>
      <c r="F26" s="103"/>
      <c r="G26" s="104"/>
      <c r="H26" s="105"/>
      <c r="I26" s="104"/>
      <c r="J26" s="106"/>
      <c r="K26" s="105"/>
      <c r="L26" s="104"/>
      <c r="M26" s="105"/>
      <c r="N26" s="104"/>
      <c r="O26" s="106"/>
      <c r="P26" s="105"/>
      <c r="Q26" s="107">
        <f>SUM(Таблица1[[#This Row],[Д1]:[ЛГ3]])</f>
        <v>0</v>
      </c>
      <c r="R26" s="108">
        <f>Таблица1[[#This Row],[Общее количество  ПБ 
(из 10)]]/10</f>
        <v>0</v>
      </c>
      <c r="S26" s="5" t="str">
        <f>IF(Таблица1[[#This Row],[Общее количество  ПБ 
(из 10)]]&gt;=9,"Да","Нет")</f>
        <v>Нет</v>
      </c>
      <c r="T26" s="5" t="str">
        <f>IF(Таблица1[[#This Row],[Общее количество  ПБ 
(из 10)]]&gt;=9,"Да","Нет")</f>
        <v>Нет</v>
      </c>
    </row>
    <row r="27" spans="1:20" x14ac:dyDescent="0.25">
      <c r="A27" s="102"/>
      <c r="B27" s="95"/>
      <c r="C27" s="103"/>
      <c r="D27" s="103"/>
      <c r="E27" s="103"/>
      <c r="F27" s="103"/>
      <c r="G27" s="104"/>
      <c r="H27" s="105"/>
      <c r="I27" s="104"/>
      <c r="J27" s="106"/>
      <c r="K27" s="105"/>
      <c r="L27" s="104"/>
      <c r="M27" s="105"/>
      <c r="N27" s="104"/>
      <c r="O27" s="106"/>
      <c r="P27" s="105"/>
      <c r="Q27" s="107">
        <f>SUM(Таблица1[[#This Row],[Д1]:[ЛГ3]])</f>
        <v>0</v>
      </c>
      <c r="R27" s="108">
        <f>Таблица1[[#This Row],[Общее количество  ПБ 
(из 10)]]/10</f>
        <v>0</v>
      </c>
      <c r="S27" s="5" t="str">
        <f>IF(Таблица1[[#This Row],[Общее количество  ПБ 
(из 10)]]&gt;=9,"Да","Нет")</f>
        <v>Нет</v>
      </c>
      <c r="T27" s="5" t="str">
        <f>IF(Таблица1[[#This Row],[Общее количество  ПБ 
(из 10)]]&gt;=9,"Да","Нет")</f>
        <v>Нет</v>
      </c>
    </row>
    <row r="28" spans="1:20" x14ac:dyDescent="0.25">
      <c r="A28" s="102"/>
      <c r="B28" s="95"/>
      <c r="C28" s="103"/>
      <c r="D28" s="103"/>
      <c r="E28" s="103"/>
      <c r="F28" s="103"/>
      <c r="G28" s="104"/>
      <c r="H28" s="105"/>
      <c r="I28" s="104"/>
      <c r="J28" s="106"/>
      <c r="K28" s="105"/>
      <c r="L28" s="104"/>
      <c r="M28" s="105"/>
      <c r="N28" s="104"/>
      <c r="O28" s="106"/>
      <c r="P28" s="105"/>
      <c r="Q28" s="107">
        <f>SUM(Таблица1[[#This Row],[Д1]:[ЛГ3]])</f>
        <v>0</v>
      </c>
      <c r="R28" s="108">
        <f>Таблица1[[#This Row],[Общее количество  ПБ 
(из 10)]]/10</f>
        <v>0</v>
      </c>
      <c r="S28" s="5" t="str">
        <f>IF(Таблица1[[#This Row],[Общее количество  ПБ 
(из 10)]]&gt;=9,"Да","Нет")</f>
        <v>Нет</v>
      </c>
      <c r="T28" s="5" t="str">
        <f>IF(Таблица1[[#This Row],[Общее количество  ПБ 
(из 10)]]&gt;=9,"Да","Нет")</f>
        <v>Нет</v>
      </c>
    </row>
    <row r="29" spans="1:20" x14ac:dyDescent="0.25">
      <c r="A29" s="102"/>
      <c r="B29" s="95"/>
      <c r="C29" s="103"/>
      <c r="D29" s="103"/>
      <c r="E29" s="103"/>
      <c r="F29" s="103"/>
      <c r="G29" s="104"/>
      <c r="H29" s="105"/>
      <c r="I29" s="104"/>
      <c r="J29" s="106"/>
      <c r="K29" s="105"/>
      <c r="L29" s="104"/>
      <c r="M29" s="105"/>
      <c r="N29" s="104"/>
      <c r="O29" s="106"/>
      <c r="P29" s="105"/>
      <c r="Q29" s="107">
        <f>SUM(Таблица1[[#This Row],[Д1]:[ЛГ3]])</f>
        <v>0</v>
      </c>
      <c r="R29" s="108">
        <f>Таблица1[[#This Row],[Общее количество  ПБ 
(из 10)]]/10</f>
        <v>0</v>
      </c>
      <c r="S29" s="5" t="str">
        <f>IF(Таблица1[[#This Row],[Общее количество  ПБ 
(из 10)]]&gt;=9,"Да","Нет")</f>
        <v>Нет</v>
      </c>
      <c r="T29" s="5" t="str">
        <f>IF(Таблица1[[#This Row],[Общее количество  ПБ 
(из 10)]]&gt;=9,"Да","Нет")</f>
        <v>Нет</v>
      </c>
    </row>
    <row r="30" spans="1:20" x14ac:dyDescent="0.25">
      <c r="A30" s="102"/>
      <c r="B30" s="95"/>
      <c r="C30" s="103"/>
      <c r="D30" s="103"/>
      <c r="E30" s="103"/>
      <c r="F30" s="103"/>
      <c r="G30" s="104"/>
      <c r="H30" s="105"/>
      <c r="I30" s="104"/>
      <c r="J30" s="106"/>
      <c r="K30" s="105"/>
      <c r="L30" s="104"/>
      <c r="M30" s="105"/>
      <c r="N30" s="104"/>
      <c r="O30" s="106"/>
      <c r="P30" s="105"/>
      <c r="Q30" s="107">
        <f>SUM(Таблица1[[#This Row],[Д1]:[ЛГ3]])</f>
        <v>0</v>
      </c>
      <c r="R30" s="108">
        <f>Таблица1[[#This Row],[Общее количество  ПБ 
(из 10)]]/10</f>
        <v>0</v>
      </c>
      <c r="S30" s="5" t="str">
        <f>IF(Таблица1[[#This Row],[Общее количество  ПБ 
(из 10)]]&gt;=9,"Да","Нет")</f>
        <v>Нет</v>
      </c>
      <c r="T30" s="5" t="str">
        <f>IF(Таблица1[[#This Row],[Общее количество  ПБ 
(из 10)]]&gt;=9,"Да","Нет")</f>
        <v>Нет</v>
      </c>
    </row>
    <row r="31" spans="1:20" x14ac:dyDescent="0.25">
      <c r="A31" s="102"/>
      <c r="B31" s="95"/>
      <c r="C31" s="103"/>
      <c r="D31" s="103"/>
      <c r="E31" s="103"/>
      <c r="F31" s="103"/>
      <c r="G31" s="104"/>
      <c r="H31" s="105"/>
      <c r="I31" s="104"/>
      <c r="J31" s="106"/>
      <c r="K31" s="105"/>
      <c r="L31" s="104"/>
      <c r="M31" s="105"/>
      <c r="N31" s="104"/>
      <c r="O31" s="106"/>
      <c r="P31" s="105"/>
      <c r="Q31" s="107">
        <f>SUM(Таблица1[[#This Row],[Д1]:[ЛГ3]])</f>
        <v>0</v>
      </c>
      <c r="R31" s="108">
        <f>Таблица1[[#This Row],[Общее количество  ПБ 
(из 10)]]/10</f>
        <v>0</v>
      </c>
      <c r="S31" s="5" t="str">
        <f>IF(Таблица1[[#This Row],[Общее количество  ПБ 
(из 10)]]&gt;=9,"Да","Нет")</f>
        <v>Нет</v>
      </c>
      <c r="T31" s="5" t="str">
        <f>IF(Таблица1[[#This Row],[Общее количество  ПБ 
(из 10)]]&gt;=9,"Да","Нет")</f>
        <v>Нет</v>
      </c>
    </row>
    <row r="32" spans="1:20" x14ac:dyDescent="0.25">
      <c r="A32" s="102"/>
      <c r="B32" s="95"/>
      <c r="C32" s="103"/>
      <c r="D32" s="103"/>
      <c r="E32" s="103"/>
      <c r="F32" s="103"/>
      <c r="G32" s="104"/>
      <c r="H32" s="105"/>
      <c r="I32" s="104"/>
      <c r="J32" s="106"/>
      <c r="K32" s="105"/>
      <c r="L32" s="104"/>
      <c r="M32" s="105"/>
      <c r="N32" s="104"/>
      <c r="O32" s="106"/>
      <c r="P32" s="105"/>
      <c r="Q32" s="107">
        <f>SUM(Таблица1[[#This Row],[Д1]:[ЛГ3]])</f>
        <v>0</v>
      </c>
      <c r="R32" s="108">
        <f>Таблица1[[#This Row],[Общее количество  ПБ 
(из 10)]]/10</f>
        <v>0</v>
      </c>
      <c r="S32" s="5" t="str">
        <f>IF(Таблица1[[#This Row],[Общее количество  ПБ 
(из 10)]]&gt;=9,"Да","Нет")</f>
        <v>Нет</v>
      </c>
      <c r="T32" s="5" t="str">
        <f>IF(Таблица1[[#This Row],[Общее количество  ПБ 
(из 10)]]&gt;=9,"Да","Нет")</f>
        <v>Нет</v>
      </c>
    </row>
    <row r="33" spans="1:20" x14ac:dyDescent="0.25">
      <c r="A33" s="102"/>
      <c r="B33" s="95"/>
      <c r="C33" s="103"/>
      <c r="D33" s="103"/>
      <c r="E33" s="103"/>
      <c r="F33" s="103"/>
      <c r="G33" s="104"/>
      <c r="H33" s="105"/>
      <c r="I33" s="104"/>
      <c r="J33" s="106"/>
      <c r="K33" s="105"/>
      <c r="L33" s="104"/>
      <c r="M33" s="105"/>
      <c r="N33" s="104"/>
      <c r="O33" s="106"/>
      <c r="P33" s="105"/>
      <c r="Q33" s="107">
        <f>SUM(Таблица1[[#This Row],[Д1]:[ЛГ3]])</f>
        <v>0</v>
      </c>
      <c r="R33" s="108">
        <f>Таблица1[[#This Row],[Общее количество  ПБ 
(из 10)]]/10</f>
        <v>0</v>
      </c>
      <c r="S33" s="5" t="str">
        <f>IF(Таблица1[[#This Row],[Общее количество  ПБ 
(из 10)]]&gt;=9,"Да","Нет")</f>
        <v>Нет</v>
      </c>
      <c r="T33" s="5" t="str">
        <f>IF(Таблица1[[#This Row],[Общее количество  ПБ 
(из 10)]]&gt;=9,"Да","Нет")</f>
        <v>Нет</v>
      </c>
    </row>
    <row r="34" spans="1:20" x14ac:dyDescent="0.25">
      <c r="A34" s="102"/>
      <c r="B34" s="95"/>
      <c r="C34" s="103"/>
      <c r="D34" s="103"/>
      <c r="E34" s="103"/>
      <c r="F34" s="103"/>
      <c r="G34" s="104"/>
      <c r="H34" s="105"/>
      <c r="I34" s="104"/>
      <c r="J34" s="106"/>
      <c r="K34" s="105"/>
      <c r="L34" s="104"/>
      <c r="M34" s="105"/>
      <c r="N34" s="104"/>
      <c r="O34" s="106"/>
      <c r="P34" s="105"/>
      <c r="Q34" s="107">
        <f>SUM(Таблица1[[#This Row],[Д1]:[ЛГ3]])</f>
        <v>0</v>
      </c>
      <c r="R34" s="108">
        <f>Таблица1[[#This Row],[Общее количество  ПБ 
(из 10)]]/10</f>
        <v>0</v>
      </c>
      <c r="S34" s="5" t="str">
        <f>IF(Таблица1[[#This Row],[Общее количество  ПБ 
(из 10)]]&gt;=9,"Да","Нет")</f>
        <v>Нет</v>
      </c>
      <c r="T34" s="5" t="str">
        <f>IF(Таблица1[[#This Row],[Общее количество  ПБ 
(из 10)]]&gt;=9,"Да","Нет")</f>
        <v>Нет</v>
      </c>
    </row>
    <row r="35" spans="1:20" x14ac:dyDescent="0.25">
      <c r="A35" s="102"/>
      <c r="B35" s="95"/>
      <c r="C35" s="103"/>
      <c r="D35" s="103"/>
      <c r="E35" s="103"/>
      <c r="F35" s="103"/>
      <c r="G35" s="104"/>
      <c r="H35" s="105"/>
      <c r="I35" s="104"/>
      <c r="J35" s="106"/>
      <c r="K35" s="105"/>
      <c r="L35" s="104"/>
      <c r="M35" s="105"/>
      <c r="N35" s="104"/>
      <c r="O35" s="106"/>
      <c r="P35" s="105"/>
      <c r="Q35" s="107">
        <f>SUM(Таблица1[[#This Row],[Д1]:[ЛГ3]])</f>
        <v>0</v>
      </c>
      <c r="R35" s="108">
        <f>Таблица1[[#This Row],[Общее количество  ПБ 
(из 10)]]/10</f>
        <v>0</v>
      </c>
      <c r="S35" s="5" t="str">
        <f>IF(Таблица1[[#This Row],[Общее количество  ПБ 
(из 10)]]&gt;=9,"Да","Нет")</f>
        <v>Нет</v>
      </c>
      <c r="T35" s="5" t="str">
        <f>IF(Таблица1[[#This Row],[Общее количество  ПБ 
(из 10)]]&gt;=9,"Да","Нет")</f>
        <v>Нет</v>
      </c>
    </row>
    <row r="36" spans="1:20" x14ac:dyDescent="0.25">
      <c r="A36" s="91"/>
      <c r="B36" s="92"/>
      <c r="C36" s="93"/>
      <c r="D36" s="93"/>
      <c r="E36" s="93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</row>
    <row r="37" spans="1:20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20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</row>
    <row r="39" spans="1:20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</row>
    <row r="40" spans="1:20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20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20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20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</row>
    <row r="44" spans="1:20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20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</row>
    <row r="46" spans="1:20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</row>
    <row r="47" spans="1:20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</row>
    <row r="48" spans="1:20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</row>
    <row r="49" spans="1:16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</row>
    <row r="50" spans="1:16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</row>
    <row r="51" spans="1:16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</row>
    <row r="52" spans="1:16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</row>
    <row r="53" spans="1:16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</row>
    <row r="54" spans="1:16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</row>
    <row r="55" spans="1:16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</row>
    <row r="56" spans="1:16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</row>
    <row r="57" spans="1:16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</row>
    <row r="58" spans="1:16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</row>
    <row r="59" spans="1:16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</row>
  </sheetData>
  <sheetProtection algorithmName="SHA-512" hashValue="8pjSsf8fDMkKIlgEYtzquEPELfEMFpiKmOYU3U2RmYp13Xp5Vlkjo2wfG8Rq8jUHpXq2DGaL6aLcS4bH+9l6rg==" saltValue="2zZ/MhMu8XpwoviybKUvaQ==" spinCount="100000" sheet="1" objects="1" scenarios="1"/>
  <dataConsolidate/>
  <mergeCells count="7">
    <mergeCell ref="G3:H3"/>
    <mergeCell ref="G2:P2"/>
    <mergeCell ref="Q2:T3"/>
    <mergeCell ref="A2:E3"/>
    <mergeCell ref="I3:K3"/>
    <mergeCell ref="N3:P3"/>
    <mergeCell ref="L3:M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I79"/>
  <sheetViews>
    <sheetView zoomScale="80" zoomScaleNormal="80" workbookViewId="0">
      <pane xSplit="3" ySplit="4" topLeftCell="D14" activePane="bottomRight" state="frozen"/>
      <selection pane="topRight" activeCell="D1" sqref="D1"/>
      <selection pane="bottomLeft" activeCell="A6" sqref="A6"/>
      <selection pane="bottomRight" activeCell="A11" sqref="A11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2" customWidth="1"/>
    <col min="4" max="4" width="19.42578125" style="2" customWidth="1"/>
    <col min="5" max="5" width="17.85546875" style="2" customWidth="1"/>
    <col min="6" max="6" width="10.7109375" style="2" customWidth="1"/>
    <col min="7" max="16" width="6.7109375" style="4" customWidth="1"/>
    <col min="17" max="17" width="9.7109375" style="4" customWidth="1"/>
    <col min="18" max="27" width="6.7109375" style="4" customWidth="1"/>
    <col min="28" max="29" width="10.7109375" style="3" customWidth="1"/>
    <col min="30" max="31" width="12.42578125" style="3" customWidth="1"/>
    <col min="32" max="33" width="14.85546875" style="3" customWidth="1"/>
    <col min="34" max="34" width="14.85546875" style="1" customWidth="1"/>
    <col min="35" max="35" width="44.42578125" style="1" customWidth="1"/>
    <col min="36" max="16384" width="9.140625" style="1"/>
  </cols>
  <sheetData>
    <row r="1" spans="1:34" ht="18.75" thickBot="1" x14ac:dyDescent="0.3">
      <c r="A1" s="66"/>
      <c r="B1" s="9"/>
    </row>
    <row r="2" spans="1:34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 t="s">
        <v>43</v>
      </c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84" t="s">
        <v>11</v>
      </c>
      <c r="AC2" s="188"/>
      <c r="AD2" s="188"/>
      <c r="AE2" s="188"/>
      <c r="AF2" s="188"/>
      <c r="AG2" s="188"/>
      <c r="AH2" s="185"/>
    </row>
    <row r="3" spans="1:34" s="14" customFormat="1" ht="44.25" customHeight="1" x14ac:dyDescent="0.2">
      <c r="A3" s="189"/>
      <c r="B3" s="190"/>
      <c r="C3" s="190"/>
      <c r="D3" s="190"/>
      <c r="E3" s="191"/>
      <c r="F3" s="13"/>
      <c r="G3" s="194" t="s">
        <v>6</v>
      </c>
      <c r="H3" s="195"/>
      <c r="I3" s="196"/>
      <c r="J3" s="194" t="s">
        <v>7</v>
      </c>
      <c r="K3" s="196"/>
      <c r="L3" s="194" t="s">
        <v>8</v>
      </c>
      <c r="M3" s="195"/>
      <c r="N3" s="196"/>
      <c r="O3" s="194" t="s">
        <v>9</v>
      </c>
      <c r="P3" s="196"/>
      <c r="Q3" s="13"/>
      <c r="R3" s="19" t="s">
        <v>44</v>
      </c>
      <c r="S3" s="19" t="s">
        <v>45</v>
      </c>
      <c r="T3" s="19" t="s">
        <v>46</v>
      </c>
      <c r="U3" s="194" t="s">
        <v>47</v>
      </c>
      <c r="V3" s="195"/>
      <c r="W3" s="196"/>
      <c r="X3" s="19" t="s">
        <v>48</v>
      </c>
      <c r="Y3" s="19" t="s">
        <v>49</v>
      </c>
      <c r="Z3" s="194" t="s">
        <v>50</v>
      </c>
      <c r="AA3" s="196"/>
      <c r="AB3" s="189"/>
      <c r="AC3" s="190"/>
      <c r="AD3" s="190"/>
      <c r="AE3" s="190"/>
      <c r="AF3" s="190"/>
      <c r="AG3" s="190"/>
      <c r="AH3" s="191"/>
    </row>
    <row r="4" spans="1:34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34" t="s">
        <v>31</v>
      </c>
      <c r="H4" s="33" t="s">
        <v>32</v>
      </c>
      <c r="I4" s="35" t="s">
        <v>30</v>
      </c>
      <c r="J4" s="34" t="s">
        <v>23</v>
      </c>
      <c r="K4" s="35" t="s">
        <v>33</v>
      </c>
      <c r="L4" s="34" t="s">
        <v>34</v>
      </c>
      <c r="M4" s="33" t="s">
        <v>35</v>
      </c>
      <c r="N4" s="35" t="s">
        <v>36</v>
      </c>
      <c r="O4" s="34" t="s">
        <v>37</v>
      </c>
      <c r="P4" s="35" t="s">
        <v>38</v>
      </c>
      <c r="Q4" s="24" t="s">
        <v>60</v>
      </c>
      <c r="R4" s="26" t="s">
        <v>51</v>
      </c>
      <c r="S4" s="26" t="s">
        <v>52</v>
      </c>
      <c r="T4" s="26" t="s">
        <v>53</v>
      </c>
      <c r="U4" s="27" t="s">
        <v>54</v>
      </c>
      <c r="V4" s="21" t="s">
        <v>55</v>
      </c>
      <c r="W4" s="32" t="s">
        <v>56</v>
      </c>
      <c r="X4" s="26" t="s">
        <v>57</v>
      </c>
      <c r="Y4" s="26" t="s">
        <v>58</v>
      </c>
      <c r="Z4" s="27" t="s">
        <v>19</v>
      </c>
      <c r="AA4" s="32" t="s">
        <v>20</v>
      </c>
      <c r="AB4" s="26" t="s">
        <v>69</v>
      </c>
      <c r="AC4" s="26" t="s">
        <v>70</v>
      </c>
      <c r="AD4" s="26" t="s">
        <v>62</v>
      </c>
      <c r="AE4" s="26" t="s">
        <v>68</v>
      </c>
      <c r="AF4" s="26" t="s">
        <v>81</v>
      </c>
      <c r="AG4" s="26" t="s">
        <v>82</v>
      </c>
      <c r="AH4" s="27" t="s">
        <v>10</v>
      </c>
    </row>
    <row r="5" spans="1:34" x14ac:dyDescent="0.25">
      <c r="A5" s="84">
        <v>1</v>
      </c>
      <c r="B5" s="95"/>
      <c r="C5" s="99"/>
      <c r="D5" s="87"/>
      <c r="E5" s="87"/>
      <c r="F5" s="87"/>
      <c r="G5" s="88"/>
      <c r="H5" s="94"/>
      <c r="I5" s="89"/>
      <c r="J5" s="88"/>
      <c r="K5" s="89"/>
      <c r="L5" s="88"/>
      <c r="M5" s="94"/>
      <c r="N5" s="89"/>
      <c r="O5" s="88"/>
      <c r="P5" s="89"/>
      <c r="Q5" s="87"/>
      <c r="R5" s="98"/>
      <c r="S5" s="98"/>
      <c r="T5" s="98"/>
      <c r="U5" s="88"/>
      <c r="V5" s="94"/>
      <c r="W5" s="89"/>
      <c r="X5" s="98"/>
      <c r="Y5" s="98"/>
      <c r="Z5" s="88"/>
      <c r="AA5" s="89"/>
      <c r="AB5" s="30">
        <f>SUM(Таблица2[[#This Row],[ Д1]:[П2]])</f>
        <v>0</v>
      </c>
      <c r="AC5" s="30">
        <f>SUM(Таблица2[[#This Row],[З5]:[Т2]])</f>
        <v>0</v>
      </c>
      <c r="AD5" s="30">
        <f t="shared" ref="AD5:AD16" si="0">SUM(AB5,AC5)</f>
        <v>0</v>
      </c>
      <c r="AE5" s="31">
        <f>Таблица2[[#This Row],[Общее количество  ПБ]]/20</f>
        <v>0</v>
      </c>
      <c r="AF5" s="5" t="str">
        <f>IF(Таблица2[[#This Row],[Общее количество  ПБ]]&gt;=18,"Да","Нет")</f>
        <v>Нет</v>
      </c>
      <c r="AG5" s="5" t="str">
        <f>IF(Таблица2[[#This Row],[Сумма ПБ за УЧ]]&gt;=9,"Да","Нет")</f>
        <v>Нет</v>
      </c>
      <c r="AH5" s="5" t="str">
        <f>IF(Таблица2[[#This Row],[Общее количество  ПБ]]&gt;=18,"Да","Нет")</f>
        <v>Нет</v>
      </c>
    </row>
    <row r="6" spans="1:34" x14ac:dyDescent="0.25">
      <c r="A6" s="84"/>
      <c r="B6" s="95"/>
      <c r="C6" s="99"/>
      <c r="D6" s="87"/>
      <c r="E6" s="87"/>
      <c r="F6" s="87"/>
      <c r="G6" s="88"/>
      <c r="H6" s="94"/>
      <c r="I6" s="89"/>
      <c r="J6" s="88"/>
      <c r="K6" s="89"/>
      <c r="L6" s="88"/>
      <c r="M6" s="94"/>
      <c r="N6" s="89"/>
      <c r="O6" s="88"/>
      <c r="P6" s="89"/>
      <c r="Q6" s="87"/>
      <c r="R6" s="98"/>
      <c r="S6" s="98"/>
      <c r="T6" s="98"/>
      <c r="U6" s="88"/>
      <c r="V6" s="94"/>
      <c r="W6" s="89"/>
      <c r="X6" s="98"/>
      <c r="Y6" s="98"/>
      <c r="Z6" s="88"/>
      <c r="AA6" s="89"/>
      <c r="AB6" s="30">
        <f>SUM(Таблица2[[#This Row],[ Д1]:[П2]])</f>
        <v>0</v>
      </c>
      <c r="AC6" s="30">
        <f>SUM(Таблица2[[#This Row],[З5]:[Т2]])</f>
        <v>0</v>
      </c>
      <c r="AD6" s="30">
        <f t="shared" si="0"/>
        <v>0</v>
      </c>
      <c r="AE6" s="31">
        <f>Таблица2[[#This Row],[Общее количество  ПБ]]/20</f>
        <v>0</v>
      </c>
      <c r="AF6" s="5" t="str">
        <f>IF(Таблица2[[#This Row],[Общее количество  ПБ]]&gt;=18,"Да","Нет")</f>
        <v>Нет</v>
      </c>
      <c r="AG6" s="5" t="str">
        <f>IF(Таблица2[[#This Row],[Сумма ПБ за УЧ]]&gt;=9,"Да","Нет")</f>
        <v>Нет</v>
      </c>
      <c r="AH6" s="5" t="str">
        <f>IF(Таблица2[[#This Row],[Общее количество  ПБ]]&gt;=18,"Да","Нет")</f>
        <v>Нет</v>
      </c>
    </row>
    <row r="7" spans="1:34" x14ac:dyDescent="0.25">
      <c r="A7" s="84"/>
      <c r="B7" s="95"/>
      <c r="C7" s="99"/>
      <c r="D7" s="87"/>
      <c r="E7" s="87"/>
      <c r="F7" s="87"/>
      <c r="G7" s="88"/>
      <c r="H7" s="94"/>
      <c r="I7" s="89"/>
      <c r="J7" s="88"/>
      <c r="K7" s="89"/>
      <c r="L7" s="88"/>
      <c r="M7" s="94"/>
      <c r="N7" s="89"/>
      <c r="O7" s="88"/>
      <c r="P7" s="89"/>
      <c r="Q7" s="87"/>
      <c r="R7" s="98"/>
      <c r="S7" s="98"/>
      <c r="T7" s="98"/>
      <c r="U7" s="88"/>
      <c r="V7" s="94"/>
      <c r="W7" s="89"/>
      <c r="X7" s="98"/>
      <c r="Y7" s="98"/>
      <c r="Z7" s="88"/>
      <c r="AA7" s="89"/>
      <c r="AB7" s="30">
        <f>SUM(Таблица2[[#This Row],[ Д1]:[П2]])</f>
        <v>0</v>
      </c>
      <c r="AC7" s="30">
        <f>SUM(Таблица2[[#This Row],[З5]:[Т2]])</f>
        <v>0</v>
      </c>
      <c r="AD7" s="30">
        <f t="shared" si="0"/>
        <v>0</v>
      </c>
      <c r="AE7" s="31">
        <f>Таблица2[[#This Row],[Общее количество  ПБ]]/20</f>
        <v>0</v>
      </c>
      <c r="AF7" s="5" t="str">
        <f>IF(Таблица2[[#This Row],[Общее количество  ПБ]]&gt;=18,"Да","Нет")</f>
        <v>Нет</v>
      </c>
      <c r="AG7" s="5" t="str">
        <f>IF(Таблица2[[#This Row],[Сумма ПБ за УЧ]]&gt;=9,"Да","Нет")</f>
        <v>Нет</v>
      </c>
      <c r="AH7" s="5" t="str">
        <f>IF(Таблица2[[#This Row],[Общее количество  ПБ]]&gt;=18,"Да","Нет")</f>
        <v>Нет</v>
      </c>
    </row>
    <row r="8" spans="1:34" x14ac:dyDescent="0.25">
      <c r="A8" s="84"/>
      <c r="B8" s="95"/>
      <c r="C8" s="99"/>
      <c r="D8" s="87"/>
      <c r="E8" s="87"/>
      <c r="F8" s="87"/>
      <c r="G8" s="88"/>
      <c r="H8" s="94"/>
      <c r="I8" s="89"/>
      <c r="J8" s="88"/>
      <c r="K8" s="89"/>
      <c r="L8" s="88"/>
      <c r="M8" s="94"/>
      <c r="N8" s="89"/>
      <c r="O8" s="88"/>
      <c r="P8" s="89"/>
      <c r="Q8" s="87"/>
      <c r="R8" s="98"/>
      <c r="S8" s="98"/>
      <c r="T8" s="98"/>
      <c r="U8" s="88"/>
      <c r="V8" s="94"/>
      <c r="W8" s="89"/>
      <c r="X8" s="98"/>
      <c r="Y8" s="98"/>
      <c r="Z8" s="88"/>
      <c r="AA8" s="89"/>
      <c r="AB8" s="30">
        <f>SUM(Таблица2[[#This Row],[ Д1]:[П2]])</f>
        <v>0</v>
      </c>
      <c r="AC8" s="30">
        <f>SUM(Таблица2[[#This Row],[З5]:[Т2]])</f>
        <v>0</v>
      </c>
      <c r="AD8" s="30">
        <f t="shared" si="0"/>
        <v>0</v>
      </c>
      <c r="AE8" s="31">
        <f>Таблица2[[#This Row],[Общее количество  ПБ]]/20</f>
        <v>0</v>
      </c>
      <c r="AF8" s="5" t="str">
        <f>IF(Таблица2[[#This Row],[Общее количество  ПБ]]&gt;=18,"Да","Нет")</f>
        <v>Нет</v>
      </c>
      <c r="AG8" s="5" t="str">
        <f>IF(Таблица2[[#This Row],[Сумма ПБ за УЧ]]&gt;=9,"Да","Нет")</f>
        <v>Нет</v>
      </c>
      <c r="AH8" s="5" t="str">
        <f>IF(Таблица2[[#This Row],[Общее количество  ПБ]]&gt;=18,"Да","Нет")</f>
        <v>Нет</v>
      </c>
    </row>
    <row r="9" spans="1:34" x14ac:dyDescent="0.25">
      <c r="A9" s="84"/>
      <c r="B9" s="95"/>
      <c r="C9" s="99"/>
      <c r="D9" s="87"/>
      <c r="E9" s="87"/>
      <c r="F9" s="87"/>
      <c r="G9" s="88"/>
      <c r="H9" s="94"/>
      <c r="I9" s="89"/>
      <c r="J9" s="88"/>
      <c r="K9" s="89"/>
      <c r="L9" s="88"/>
      <c r="M9" s="94"/>
      <c r="N9" s="89"/>
      <c r="O9" s="88"/>
      <c r="P9" s="89"/>
      <c r="Q9" s="87"/>
      <c r="R9" s="98"/>
      <c r="S9" s="98"/>
      <c r="T9" s="98"/>
      <c r="U9" s="88"/>
      <c r="V9" s="94"/>
      <c r="W9" s="89"/>
      <c r="X9" s="98"/>
      <c r="Y9" s="98"/>
      <c r="Z9" s="88"/>
      <c r="AA9" s="89"/>
      <c r="AB9" s="30">
        <f>SUM(Таблица2[[#This Row],[ Д1]:[П2]])</f>
        <v>0</v>
      </c>
      <c r="AC9" s="30">
        <f>SUM(Таблица2[[#This Row],[З5]:[Т2]])</f>
        <v>0</v>
      </c>
      <c r="AD9" s="30">
        <f t="shared" si="0"/>
        <v>0</v>
      </c>
      <c r="AE9" s="31">
        <f>Таблица2[[#This Row],[Общее количество  ПБ]]/20</f>
        <v>0</v>
      </c>
      <c r="AF9" s="5" t="str">
        <f>IF(Таблица2[[#This Row],[Общее количество  ПБ]]&gt;=18,"Да","Нет")</f>
        <v>Нет</v>
      </c>
      <c r="AG9" s="5" t="str">
        <f>IF(Таблица2[[#This Row],[Сумма ПБ за УЧ]]&gt;=9,"Да","Нет")</f>
        <v>Нет</v>
      </c>
      <c r="AH9" s="5" t="str">
        <f>IF(Таблица2[[#This Row],[Общее количество  ПБ]]&gt;=18,"Да","Нет")</f>
        <v>Нет</v>
      </c>
    </row>
    <row r="10" spans="1:34" x14ac:dyDescent="0.25">
      <c r="A10" s="84"/>
      <c r="B10" s="95"/>
      <c r="C10" s="99"/>
      <c r="D10" s="87"/>
      <c r="E10" s="87"/>
      <c r="F10" s="87"/>
      <c r="G10" s="88"/>
      <c r="H10" s="94"/>
      <c r="I10" s="89"/>
      <c r="J10" s="88"/>
      <c r="K10" s="89"/>
      <c r="L10" s="88"/>
      <c r="M10" s="94"/>
      <c r="N10" s="89"/>
      <c r="O10" s="88"/>
      <c r="P10" s="89"/>
      <c r="Q10" s="87"/>
      <c r="R10" s="98"/>
      <c r="S10" s="98"/>
      <c r="T10" s="98"/>
      <c r="U10" s="88"/>
      <c r="V10" s="94"/>
      <c r="W10" s="89"/>
      <c r="X10" s="98"/>
      <c r="Y10" s="98"/>
      <c r="Z10" s="88"/>
      <c r="AA10" s="89"/>
      <c r="AB10" s="30">
        <f>SUM(Таблица2[[#This Row],[ Д1]:[П2]])</f>
        <v>0</v>
      </c>
      <c r="AC10" s="30">
        <f>SUM(Таблица2[[#This Row],[З5]:[Т2]])</f>
        <v>0</v>
      </c>
      <c r="AD10" s="30">
        <f t="shared" si="0"/>
        <v>0</v>
      </c>
      <c r="AE10" s="31">
        <f>Таблица2[[#This Row],[Общее количество  ПБ]]/20</f>
        <v>0</v>
      </c>
      <c r="AF10" s="5" t="str">
        <f>IF(Таблица2[[#This Row],[Общее количество  ПБ]]&gt;=18,"Да","Нет")</f>
        <v>Нет</v>
      </c>
      <c r="AG10" s="5" t="str">
        <f>IF(Таблица2[[#This Row],[Сумма ПБ за УЧ]]&gt;=9,"Да","Нет")</f>
        <v>Нет</v>
      </c>
      <c r="AH10" s="5" t="str">
        <f>IF(Таблица2[[#This Row],[Общее количество  ПБ]]&gt;=18,"Да","Нет")</f>
        <v>Нет</v>
      </c>
    </row>
    <row r="11" spans="1:34" x14ac:dyDescent="0.25">
      <c r="A11" s="84"/>
      <c r="B11" s="95"/>
      <c r="C11" s="99"/>
      <c r="D11" s="87"/>
      <c r="E11" s="87"/>
      <c r="F11" s="87"/>
      <c r="G11" s="88"/>
      <c r="H11" s="94"/>
      <c r="I11" s="89"/>
      <c r="J11" s="88"/>
      <c r="K11" s="89"/>
      <c r="L11" s="88"/>
      <c r="M11" s="94"/>
      <c r="N11" s="89"/>
      <c r="O11" s="88"/>
      <c r="P11" s="89"/>
      <c r="Q11" s="87"/>
      <c r="R11" s="98"/>
      <c r="S11" s="98"/>
      <c r="T11" s="98"/>
      <c r="U11" s="88"/>
      <c r="V11" s="94"/>
      <c r="W11" s="89"/>
      <c r="X11" s="98"/>
      <c r="Y11" s="98"/>
      <c r="Z11" s="88"/>
      <c r="AA11" s="89"/>
      <c r="AB11" s="30">
        <f>SUM(Таблица2[[#This Row],[ Д1]:[П2]])</f>
        <v>0</v>
      </c>
      <c r="AC11" s="30">
        <f>SUM(Таблица2[[#This Row],[З5]:[Т2]])</f>
        <v>0</v>
      </c>
      <c r="AD11" s="30">
        <f t="shared" si="0"/>
        <v>0</v>
      </c>
      <c r="AE11" s="31">
        <f>Таблица2[[#This Row],[Общее количество  ПБ]]/20</f>
        <v>0</v>
      </c>
      <c r="AF11" s="5" t="str">
        <f>IF(Таблица2[[#This Row],[Общее количество  ПБ]]&gt;=18,"Да","Нет")</f>
        <v>Нет</v>
      </c>
      <c r="AG11" s="5" t="str">
        <f>IF(Таблица2[[#This Row],[Сумма ПБ за УЧ]]&gt;=9,"Да","Нет")</f>
        <v>Нет</v>
      </c>
      <c r="AH11" s="5" t="str">
        <f>IF(Таблица2[[#This Row],[Общее количество  ПБ]]&gt;=18,"Да","Нет")</f>
        <v>Нет</v>
      </c>
    </row>
    <row r="12" spans="1:34" x14ac:dyDescent="0.25">
      <c r="A12" s="84"/>
      <c r="B12" s="95"/>
      <c r="C12" s="99"/>
      <c r="D12" s="87"/>
      <c r="E12" s="87"/>
      <c r="F12" s="87"/>
      <c r="G12" s="88"/>
      <c r="H12" s="94"/>
      <c r="I12" s="89"/>
      <c r="J12" s="88"/>
      <c r="K12" s="89"/>
      <c r="L12" s="88"/>
      <c r="M12" s="94"/>
      <c r="N12" s="89"/>
      <c r="O12" s="88"/>
      <c r="P12" s="89"/>
      <c r="Q12" s="87"/>
      <c r="R12" s="98"/>
      <c r="S12" s="98"/>
      <c r="T12" s="98"/>
      <c r="U12" s="88"/>
      <c r="V12" s="94"/>
      <c r="W12" s="89"/>
      <c r="X12" s="98"/>
      <c r="Y12" s="98"/>
      <c r="Z12" s="88"/>
      <c r="AA12" s="89"/>
      <c r="AB12" s="30">
        <f>SUM(Таблица2[[#This Row],[ Д1]:[П2]])</f>
        <v>0</v>
      </c>
      <c r="AC12" s="30">
        <f>SUM(Таблица2[[#This Row],[З5]:[Т2]])</f>
        <v>0</v>
      </c>
      <c r="AD12" s="30">
        <f t="shared" si="0"/>
        <v>0</v>
      </c>
      <c r="AE12" s="31">
        <f>Таблица2[[#This Row],[Общее количество  ПБ]]/20</f>
        <v>0</v>
      </c>
      <c r="AF12" s="5" t="str">
        <f>IF(Таблица2[[#This Row],[Общее количество  ПБ]]&gt;=18,"Да","Нет")</f>
        <v>Нет</v>
      </c>
      <c r="AG12" s="5" t="str">
        <f>IF(Таблица2[[#This Row],[Сумма ПБ за УЧ]]&gt;=9,"Да","Нет")</f>
        <v>Нет</v>
      </c>
      <c r="AH12" s="5" t="str">
        <f>IF(Таблица2[[#This Row],[Общее количество  ПБ]]&gt;=18,"Да","Нет")</f>
        <v>Нет</v>
      </c>
    </row>
    <row r="13" spans="1:34" x14ac:dyDescent="0.25">
      <c r="A13" s="84"/>
      <c r="B13" s="95"/>
      <c r="C13" s="99"/>
      <c r="D13" s="87"/>
      <c r="E13" s="87"/>
      <c r="F13" s="87"/>
      <c r="G13" s="88"/>
      <c r="H13" s="94"/>
      <c r="I13" s="89"/>
      <c r="J13" s="88"/>
      <c r="K13" s="89"/>
      <c r="L13" s="88"/>
      <c r="M13" s="94"/>
      <c r="N13" s="89"/>
      <c r="O13" s="88"/>
      <c r="P13" s="89"/>
      <c r="Q13" s="87"/>
      <c r="R13" s="98"/>
      <c r="S13" s="98"/>
      <c r="T13" s="98"/>
      <c r="U13" s="88"/>
      <c r="V13" s="94"/>
      <c r="W13" s="89"/>
      <c r="X13" s="98"/>
      <c r="Y13" s="98"/>
      <c r="Z13" s="88"/>
      <c r="AA13" s="89"/>
      <c r="AB13" s="30">
        <f>SUM(Таблица2[[#This Row],[ Д1]:[П2]])</f>
        <v>0</v>
      </c>
      <c r="AC13" s="30">
        <f>SUM(Таблица2[[#This Row],[З5]:[Т2]])</f>
        <v>0</v>
      </c>
      <c r="AD13" s="30">
        <f t="shared" si="0"/>
        <v>0</v>
      </c>
      <c r="AE13" s="31">
        <f>Таблица2[[#This Row],[Общее количество  ПБ]]/20</f>
        <v>0</v>
      </c>
      <c r="AF13" s="5" t="str">
        <f>IF(Таблица2[[#This Row],[Общее количество  ПБ]]&gt;=18,"Да","Нет")</f>
        <v>Нет</v>
      </c>
      <c r="AG13" s="5" t="str">
        <f>IF(Таблица2[[#This Row],[Сумма ПБ за УЧ]]&gt;=9,"Да","Нет")</f>
        <v>Нет</v>
      </c>
      <c r="AH13" s="5" t="str">
        <f>IF(Таблица2[[#This Row],[Общее количество  ПБ]]&gt;=18,"Да","Нет")</f>
        <v>Нет</v>
      </c>
    </row>
    <row r="14" spans="1:34" x14ac:dyDescent="0.25">
      <c r="A14" s="84"/>
      <c r="B14" s="95"/>
      <c r="C14" s="99"/>
      <c r="D14" s="87"/>
      <c r="E14" s="87"/>
      <c r="F14" s="87"/>
      <c r="G14" s="88"/>
      <c r="H14" s="94"/>
      <c r="I14" s="89"/>
      <c r="J14" s="88"/>
      <c r="K14" s="89"/>
      <c r="L14" s="88"/>
      <c r="M14" s="94"/>
      <c r="N14" s="89"/>
      <c r="O14" s="88"/>
      <c r="P14" s="89"/>
      <c r="Q14" s="87"/>
      <c r="R14" s="98"/>
      <c r="S14" s="98"/>
      <c r="T14" s="98"/>
      <c r="U14" s="88"/>
      <c r="V14" s="94"/>
      <c r="W14" s="89"/>
      <c r="X14" s="98"/>
      <c r="Y14" s="98"/>
      <c r="Z14" s="88"/>
      <c r="AA14" s="89"/>
      <c r="AB14" s="30">
        <f>SUM(Таблица2[[#This Row],[ Д1]:[П2]])</f>
        <v>0</v>
      </c>
      <c r="AC14" s="30">
        <f>SUM(Таблица2[[#This Row],[З5]:[Т2]])</f>
        <v>0</v>
      </c>
      <c r="AD14" s="30">
        <f t="shared" si="0"/>
        <v>0</v>
      </c>
      <c r="AE14" s="31">
        <f>Таблица2[[#This Row],[Общее количество  ПБ]]/20</f>
        <v>0</v>
      </c>
      <c r="AF14" s="5" t="str">
        <f>IF(Таблица2[[#This Row],[Общее количество  ПБ]]&gt;=18,"Да","Нет")</f>
        <v>Нет</v>
      </c>
      <c r="AG14" s="5" t="str">
        <f>IF(Таблица2[[#This Row],[Сумма ПБ за УЧ]]&gt;=9,"Да","Нет")</f>
        <v>Нет</v>
      </c>
      <c r="AH14" s="5" t="str">
        <f>IF(Таблица2[[#This Row],[Общее количество  ПБ]]&gt;=18,"Да","Нет")</f>
        <v>Нет</v>
      </c>
    </row>
    <row r="15" spans="1:34" x14ac:dyDescent="0.25">
      <c r="A15" s="84"/>
      <c r="B15" s="95"/>
      <c r="C15" s="99"/>
      <c r="D15" s="87"/>
      <c r="E15" s="87"/>
      <c r="F15" s="87"/>
      <c r="G15" s="88"/>
      <c r="H15" s="94"/>
      <c r="I15" s="89"/>
      <c r="J15" s="88"/>
      <c r="K15" s="89"/>
      <c r="L15" s="88"/>
      <c r="M15" s="94"/>
      <c r="N15" s="89"/>
      <c r="O15" s="88"/>
      <c r="P15" s="89"/>
      <c r="Q15" s="87"/>
      <c r="R15" s="98"/>
      <c r="S15" s="98"/>
      <c r="T15" s="98"/>
      <c r="U15" s="88"/>
      <c r="V15" s="94"/>
      <c r="W15" s="89"/>
      <c r="X15" s="98"/>
      <c r="Y15" s="98"/>
      <c r="Z15" s="88"/>
      <c r="AA15" s="89"/>
      <c r="AB15" s="30">
        <f>SUM(Таблица2[[#This Row],[ Д1]:[П2]])</f>
        <v>0</v>
      </c>
      <c r="AC15" s="30">
        <f>SUM(Таблица2[[#This Row],[З5]:[Т2]])</f>
        <v>0</v>
      </c>
      <c r="AD15" s="30">
        <f t="shared" si="0"/>
        <v>0</v>
      </c>
      <c r="AE15" s="31">
        <f>Таблица2[[#This Row],[Общее количество  ПБ]]/20</f>
        <v>0</v>
      </c>
      <c r="AF15" s="5" t="str">
        <f>IF(Таблица2[[#This Row],[Общее количество  ПБ]]&gt;=18,"Да","Нет")</f>
        <v>Нет</v>
      </c>
      <c r="AG15" s="5" t="str">
        <f>IF(Таблица2[[#This Row],[Сумма ПБ за УЧ]]&gt;=9,"Да","Нет")</f>
        <v>Нет</v>
      </c>
      <c r="AH15" s="5" t="str">
        <f>IF(Таблица2[[#This Row],[Общее количество  ПБ]]&gt;=18,"Да","Нет")</f>
        <v>Нет</v>
      </c>
    </row>
    <row r="16" spans="1:34" x14ac:dyDescent="0.25">
      <c r="A16" s="84"/>
      <c r="B16" s="95"/>
      <c r="C16" s="99"/>
      <c r="D16" s="87"/>
      <c r="E16" s="87"/>
      <c r="F16" s="87"/>
      <c r="G16" s="88"/>
      <c r="H16" s="94"/>
      <c r="I16" s="89"/>
      <c r="J16" s="88"/>
      <c r="K16" s="89"/>
      <c r="L16" s="88"/>
      <c r="M16" s="94"/>
      <c r="N16" s="89"/>
      <c r="O16" s="88"/>
      <c r="P16" s="89"/>
      <c r="Q16" s="87"/>
      <c r="R16" s="98"/>
      <c r="S16" s="98"/>
      <c r="T16" s="98"/>
      <c r="U16" s="88"/>
      <c r="V16" s="94"/>
      <c r="W16" s="89"/>
      <c r="X16" s="98"/>
      <c r="Y16" s="98"/>
      <c r="Z16" s="88"/>
      <c r="AA16" s="89"/>
      <c r="AB16" s="30">
        <f>SUM(Таблица2[[#This Row],[ Д1]:[П2]])</f>
        <v>0</v>
      </c>
      <c r="AC16" s="30">
        <f>SUM(Таблица2[[#This Row],[З5]:[Т2]])</f>
        <v>0</v>
      </c>
      <c r="AD16" s="30">
        <f t="shared" si="0"/>
        <v>0</v>
      </c>
      <c r="AE16" s="31">
        <f>Таблица2[[#This Row],[Общее количество  ПБ]]/20</f>
        <v>0</v>
      </c>
      <c r="AF16" s="5" t="str">
        <f>IF(Таблица2[[#This Row],[Общее количество  ПБ]]&gt;=18,"Да","Нет")</f>
        <v>Нет</v>
      </c>
      <c r="AG16" s="5" t="str">
        <f>IF(Таблица2[[#This Row],[Сумма ПБ за УЧ]]&gt;=9,"Да","Нет")</f>
        <v>Нет</v>
      </c>
      <c r="AH16" s="5" t="str">
        <f>IF(Таблица2[[#This Row],[Общее количество  ПБ]]&gt;=18,"Да","Нет")</f>
        <v>Нет</v>
      </c>
    </row>
    <row r="17" spans="1:35" x14ac:dyDescent="0.25">
      <c r="A17" s="84"/>
      <c r="B17" s="95"/>
      <c r="C17" s="99"/>
      <c r="D17" s="87"/>
      <c r="E17" s="87"/>
      <c r="F17" s="87"/>
      <c r="G17" s="88"/>
      <c r="H17" s="94"/>
      <c r="I17" s="89"/>
      <c r="J17" s="88"/>
      <c r="K17" s="89"/>
      <c r="L17" s="88"/>
      <c r="M17" s="94"/>
      <c r="N17" s="89"/>
      <c r="O17" s="88"/>
      <c r="P17" s="89"/>
      <c r="Q17" s="87"/>
      <c r="R17" s="98"/>
      <c r="S17" s="98"/>
      <c r="T17" s="98"/>
      <c r="U17" s="88"/>
      <c r="V17" s="94"/>
      <c r="W17" s="89"/>
      <c r="X17" s="98"/>
      <c r="Y17" s="98"/>
      <c r="Z17" s="88"/>
      <c r="AA17" s="89"/>
      <c r="AB17" s="30">
        <f>SUM(Таблица2[[#This Row],[ Д1]:[П2]])</f>
        <v>0</v>
      </c>
      <c r="AC17" s="30">
        <f>SUM(Таблица2[[#This Row],[З5]:[Т2]])</f>
        <v>0</v>
      </c>
      <c r="AD17" s="30">
        <f t="shared" ref="AD17:AD29" si="1">SUM(AB17,AC17)</f>
        <v>0</v>
      </c>
      <c r="AE17" s="31">
        <f>Таблица2[[#This Row],[Общее количество  ПБ]]/20</f>
        <v>0</v>
      </c>
      <c r="AF17" s="5" t="str">
        <f>IF(Таблица2[[#This Row],[Общее количество  ПБ]]&gt;=18,"Да","Нет")</f>
        <v>Нет</v>
      </c>
      <c r="AG17" s="5" t="str">
        <f>IF(Таблица2[[#This Row],[Сумма ПБ за УЧ]]&gt;=9,"Да","Нет")</f>
        <v>Нет</v>
      </c>
      <c r="AH17" s="5" t="str">
        <f>IF(Таблица2[[#This Row],[Общее количество  ПБ]]&gt;=18,"Да","Нет")</f>
        <v>Нет</v>
      </c>
    </row>
    <row r="18" spans="1:35" x14ac:dyDescent="0.25">
      <c r="A18" s="84"/>
      <c r="B18" s="95"/>
      <c r="C18" s="99"/>
      <c r="D18" s="87"/>
      <c r="E18" s="87"/>
      <c r="F18" s="87"/>
      <c r="G18" s="88"/>
      <c r="H18" s="94"/>
      <c r="I18" s="89"/>
      <c r="J18" s="88"/>
      <c r="K18" s="89"/>
      <c r="L18" s="88"/>
      <c r="M18" s="94"/>
      <c r="N18" s="89"/>
      <c r="O18" s="88"/>
      <c r="P18" s="89"/>
      <c r="Q18" s="87"/>
      <c r="R18" s="98"/>
      <c r="S18" s="98"/>
      <c r="T18" s="98"/>
      <c r="U18" s="88"/>
      <c r="V18" s="94"/>
      <c r="W18" s="89"/>
      <c r="X18" s="98"/>
      <c r="Y18" s="98"/>
      <c r="Z18" s="88"/>
      <c r="AA18" s="89"/>
      <c r="AB18" s="30">
        <f>SUM(Таблица2[[#This Row],[ Д1]:[П2]])</f>
        <v>0</v>
      </c>
      <c r="AC18" s="30">
        <f>SUM(Таблица2[[#This Row],[З5]:[Т2]])</f>
        <v>0</v>
      </c>
      <c r="AD18" s="30">
        <f t="shared" si="1"/>
        <v>0</v>
      </c>
      <c r="AE18" s="31">
        <f>Таблица2[[#This Row],[Общее количество  ПБ]]/20</f>
        <v>0</v>
      </c>
      <c r="AF18" s="5" t="str">
        <f>IF(Таблица2[[#This Row],[Общее количество  ПБ]]&gt;=18,"Да","Нет")</f>
        <v>Нет</v>
      </c>
      <c r="AG18" s="5" t="str">
        <f>IF(Таблица2[[#This Row],[Сумма ПБ за УЧ]]&gt;=9,"Да","Нет")</f>
        <v>Нет</v>
      </c>
      <c r="AH18" s="5" t="str">
        <f>IF(Таблица2[[#This Row],[Общее количество  ПБ]]&gt;=18,"Да","Нет")</f>
        <v>Нет</v>
      </c>
    </row>
    <row r="19" spans="1:35" x14ac:dyDescent="0.25">
      <c r="A19" s="84"/>
      <c r="B19" s="95"/>
      <c r="C19" s="99"/>
      <c r="D19" s="87"/>
      <c r="E19" s="87"/>
      <c r="F19" s="87"/>
      <c r="G19" s="88"/>
      <c r="H19" s="94"/>
      <c r="I19" s="89"/>
      <c r="J19" s="88"/>
      <c r="K19" s="89"/>
      <c r="L19" s="88"/>
      <c r="M19" s="94"/>
      <c r="N19" s="89"/>
      <c r="O19" s="88"/>
      <c r="P19" s="89"/>
      <c r="Q19" s="87"/>
      <c r="R19" s="98"/>
      <c r="S19" s="98"/>
      <c r="T19" s="98"/>
      <c r="U19" s="88"/>
      <c r="V19" s="94"/>
      <c r="W19" s="89"/>
      <c r="X19" s="98"/>
      <c r="Y19" s="98"/>
      <c r="Z19" s="88"/>
      <c r="AA19" s="89"/>
      <c r="AB19" s="30">
        <f>SUM(Таблица2[[#This Row],[ Д1]:[П2]])</f>
        <v>0</v>
      </c>
      <c r="AC19" s="30">
        <f>SUM(Таблица2[[#This Row],[З5]:[Т2]])</f>
        <v>0</v>
      </c>
      <c r="AD19" s="30">
        <f t="shared" si="1"/>
        <v>0</v>
      </c>
      <c r="AE19" s="31">
        <f>Таблица2[[#This Row],[Общее количество  ПБ]]/20</f>
        <v>0</v>
      </c>
      <c r="AF19" s="5" t="str">
        <f>IF(Таблица2[[#This Row],[Общее количество  ПБ]]&gt;=18,"Да","Нет")</f>
        <v>Нет</v>
      </c>
      <c r="AG19" s="5" t="str">
        <f>IF(Таблица2[[#This Row],[Сумма ПБ за УЧ]]&gt;=9,"Да","Нет")</f>
        <v>Нет</v>
      </c>
      <c r="AH19" s="5" t="str">
        <f>IF(Таблица2[[#This Row],[Общее количество  ПБ]]&gt;=18,"Да","Нет")</f>
        <v>Нет</v>
      </c>
    </row>
    <row r="20" spans="1:35" x14ac:dyDescent="0.25">
      <c r="A20" s="84"/>
      <c r="B20" s="95"/>
      <c r="C20" s="99"/>
      <c r="D20" s="87"/>
      <c r="E20" s="87"/>
      <c r="F20" s="87"/>
      <c r="G20" s="88"/>
      <c r="H20" s="94"/>
      <c r="I20" s="89"/>
      <c r="J20" s="88"/>
      <c r="K20" s="89"/>
      <c r="L20" s="88"/>
      <c r="M20" s="94"/>
      <c r="N20" s="89"/>
      <c r="O20" s="88"/>
      <c r="P20" s="89"/>
      <c r="Q20" s="87"/>
      <c r="R20" s="98"/>
      <c r="S20" s="98"/>
      <c r="T20" s="98"/>
      <c r="U20" s="88"/>
      <c r="V20" s="94"/>
      <c r="W20" s="89"/>
      <c r="X20" s="98"/>
      <c r="Y20" s="98"/>
      <c r="Z20" s="88"/>
      <c r="AA20" s="89"/>
      <c r="AB20" s="30">
        <f>SUM(Таблица2[[#This Row],[ Д1]:[П2]])</f>
        <v>0</v>
      </c>
      <c r="AC20" s="30">
        <f>SUM(Таблица2[[#This Row],[З5]:[Т2]])</f>
        <v>0</v>
      </c>
      <c r="AD20" s="30">
        <f t="shared" si="1"/>
        <v>0</v>
      </c>
      <c r="AE20" s="31">
        <f>Таблица2[[#This Row],[Общее количество  ПБ]]/20</f>
        <v>0</v>
      </c>
      <c r="AF20" s="5" t="str">
        <f>IF(Таблица2[[#This Row],[Общее количество  ПБ]]&gt;=18,"Да","Нет")</f>
        <v>Нет</v>
      </c>
      <c r="AG20" s="5" t="str">
        <f>IF(Таблица2[[#This Row],[Сумма ПБ за УЧ]]&gt;=9,"Да","Нет")</f>
        <v>Нет</v>
      </c>
      <c r="AH20" s="5" t="str">
        <f>IF(Таблица2[[#This Row],[Общее количество  ПБ]]&gt;=18,"Да","Нет")</f>
        <v>Нет</v>
      </c>
    </row>
    <row r="21" spans="1:35" x14ac:dyDescent="0.25">
      <c r="A21" s="84"/>
      <c r="B21" s="95"/>
      <c r="C21" s="99"/>
      <c r="D21" s="87"/>
      <c r="E21" s="87"/>
      <c r="F21" s="87"/>
      <c r="G21" s="88"/>
      <c r="H21" s="94"/>
      <c r="I21" s="89"/>
      <c r="J21" s="88"/>
      <c r="K21" s="89"/>
      <c r="L21" s="88"/>
      <c r="M21" s="94"/>
      <c r="N21" s="89"/>
      <c r="O21" s="88"/>
      <c r="P21" s="89"/>
      <c r="Q21" s="87"/>
      <c r="R21" s="98"/>
      <c r="S21" s="98"/>
      <c r="T21" s="98"/>
      <c r="U21" s="88"/>
      <c r="V21" s="94"/>
      <c r="W21" s="89"/>
      <c r="X21" s="98"/>
      <c r="Y21" s="98"/>
      <c r="Z21" s="88"/>
      <c r="AA21" s="89"/>
      <c r="AB21" s="30">
        <f>SUM(Таблица2[[#This Row],[ Д1]:[П2]])</f>
        <v>0</v>
      </c>
      <c r="AC21" s="30">
        <f>SUM(Таблица2[[#This Row],[З5]:[Т2]])</f>
        <v>0</v>
      </c>
      <c r="AD21" s="30">
        <f t="shared" si="1"/>
        <v>0</v>
      </c>
      <c r="AE21" s="31">
        <f>Таблица2[[#This Row],[Общее количество  ПБ]]/20</f>
        <v>0</v>
      </c>
      <c r="AF21" s="5" t="str">
        <f>IF(Таблица2[[#This Row],[Общее количество  ПБ]]&gt;=18,"Да","Нет")</f>
        <v>Нет</v>
      </c>
      <c r="AG21" s="5" t="str">
        <f>IF(Таблица2[[#This Row],[Сумма ПБ за УЧ]]&gt;=9,"Да","Нет")</f>
        <v>Нет</v>
      </c>
      <c r="AH21" s="5" t="str">
        <f>IF(Таблица2[[#This Row],[Общее количество  ПБ]]&gt;=18,"Да","Нет")</f>
        <v>Нет</v>
      </c>
    </row>
    <row r="22" spans="1:35" x14ac:dyDescent="0.25">
      <c r="A22" s="84"/>
      <c r="B22" s="95"/>
      <c r="C22" s="99"/>
      <c r="D22" s="87"/>
      <c r="E22" s="87"/>
      <c r="F22" s="87"/>
      <c r="G22" s="88"/>
      <c r="H22" s="94"/>
      <c r="I22" s="89"/>
      <c r="J22" s="88"/>
      <c r="K22" s="89"/>
      <c r="L22" s="88"/>
      <c r="M22" s="94"/>
      <c r="N22" s="89"/>
      <c r="O22" s="88"/>
      <c r="P22" s="89"/>
      <c r="Q22" s="87"/>
      <c r="R22" s="98"/>
      <c r="S22" s="98"/>
      <c r="T22" s="98"/>
      <c r="U22" s="88"/>
      <c r="V22" s="94"/>
      <c r="W22" s="89"/>
      <c r="X22" s="98"/>
      <c r="Y22" s="98"/>
      <c r="Z22" s="88"/>
      <c r="AA22" s="89"/>
      <c r="AB22" s="30">
        <f>SUM(Таблица2[[#This Row],[ Д1]:[П2]])</f>
        <v>0</v>
      </c>
      <c r="AC22" s="30">
        <f>SUM(Таблица2[[#This Row],[З5]:[Т2]])</f>
        <v>0</v>
      </c>
      <c r="AD22" s="30">
        <f t="shared" si="1"/>
        <v>0</v>
      </c>
      <c r="AE22" s="31">
        <f>Таблица2[[#This Row],[Общее количество  ПБ]]/20</f>
        <v>0</v>
      </c>
      <c r="AF22" s="5" t="str">
        <f>IF(Таблица2[[#This Row],[Общее количество  ПБ]]&gt;=18,"Да","Нет")</f>
        <v>Нет</v>
      </c>
      <c r="AG22" s="5" t="str">
        <f>IF(Таблица2[[#This Row],[Сумма ПБ за УЧ]]&gt;=9,"Да","Нет")</f>
        <v>Нет</v>
      </c>
      <c r="AH22" s="5" t="str">
        <f>IF(Таблица2[[#This Row],[Общее количество  ПБ]]&gt;=18,"Да","Нет")</f>
        <v>Нет</v>
      </c>
    </row>
    <row r="23" spans="1:35" x14ac:dyDescent="0.25">
      <c r="A23" s="84"/>
      <c r="B23" s="95"/>
      <c r="C23" s="99"/>
      <c r="D23" s="87"/>
      <c r="E23" s="87"/>
      <c r="F23" s="87"/>
      <c r="G23" s="88"/>
      <c r="H23" s="94"/>
      <c r="I23" s="89"/>
      <c r="J23" s="88"/>
      <c r="K23" s="89"/>
      <c r="L23" s="88"/>
      <c r="M23" s="94"/>
      <c r="N23" s="89"/>
      <c r="O23" s="88"/>
      <c r="P23" s="89"/>
      <c r="Q23" s="87"/>
      <c r="R23" s="98"/>
      <c r="S23" s="98"/>
      <c r="T23" s="98"/>
      <c r="U23" s="88"/>
      <c r="V23" s="94"/>
      <c r="W23" s="89"/>
      <c r="X23" s="98"/>
      <c r="Y23" s="98"/>
      <c r="Z23" s="88"/>
      <c r="AA23" s="89"/>
      <c r="AB23" s="30">
        <f>SUM(Таблица2[[#This Row],[ Д1]:[П2]])</f>
        <v>0</v>
      </c>
      <c r="AC23" s="30">
        <f>SUM(Таблица2[[#This Row],[З5]:[Т2]])</f>
        <v>0</v>
      </c>
      <c r="AD23" s="30">
        <f t="shared" si="1"/>
        <v>0</v>
      </c>
      <c r="AE23" s="31">
        <f>Таблица2[[#This Row],[Общее количество  ПБ]]/20</f>
        <v>0</v>
      </c>
      <c r="AF23" s="5" t="str">
        <f>IF(Таблица2[[#This Row],[Общее количество  ПБ]]&gt;=18,"Да","Нет")</f>
        <v>Нет</v>
      </c>
      <c r="AG23" s="5" t="str">
        <f>IF(Таблица2[[#This Row],[Сумма ПБ за УЧ]]&gt;=9,"Да","Нет")</f>
        <v>Нет</v>
      </c>
      <c r="AH23" s="5" t="str">
        <f>IF(Таблица2[[#This Row],[Общее количество  ПБ]]&gt;=18,"Да","Нет")</f>
        <v>Нет</v>
      </c>
    </row>
    <row r="24" spans="1:35" x14ac:dyDescent="0.25">
      <c r="A24" s="84"/>
      <c r="B24" s="95"/>
      <c r="C24" s="99"/>
      <c r="D24" s="87"/>
      <c r="E24" s="87"/>
      <c r="F24" s="87"/>
      <c r="G24" s="88"/>
      <c r="H24" s="94"/>
      <c r="I24" s="89"/>
      <c r="J24" s="88"/>
      <c r="K24" s="89"/>
      <c r="L24" s="88"/>
      <c r="M24" s="94"/>
      <c r="N24" s="89"/>
      <c r="O24" s="88"/>
      <c r="P24" s="89"/>
      <c r="Q24" s="87"/>
      <c r="R24" s="98"/>
      <c r="S24" s="98"/>
      <c r="T24" s="98"/>
      <c r="U24" s="88"/>
      <c r="V24" s="94"/>
      <c r="W24" s="89"/>
      <c r="X24" s="98"/>
      <c r="Y24" s="98"/>
      <c r="Z24" s="88"/>
      <c r="AA24" s="89"/>
      <c r="AB24" s="30">
        <f>SUM(Таблица2[[#This Row],[ Д1]:[П2]])</f>
        <v>0</v>
      </c>
      <c r="AC24" s="30">
        <f>SUM(Таблица2[[#This Row],[З5]:[Т2]])</f>
        <v>0</v>
      </c>
      <c r="AD24" s="30">
        <f t="shared" si="1"/>
        <v>0</v>
      </c>
      <c r="AE24" s="31">
        <f>Таблица2[[#This Row],[Общее количество  ПБ]]/20</f>
        <v>0</v>
      </c>
      <c r="AF24" s="5" t="str">
        <f>IF(Таблица2[[#This Row],[Общее количество  ПБ]]&gt;=18,"Да","Нет")</f>
        <v>Нет</v>
      </c>
      <c r="AG24" s="5" t="str">
        <f>IF(Таблица2[[#This Row],[Сумма ПБ за УЧ]]&gt;=9,"Да","Нет")</f>
        <v>Нет</v>
      </c>
      <c r="AH24" s="5" t="str">
        <f>IF(Таблица2[[#This Row],[Общее количество  ПБ]]&gt;=18,"Да","Нет")</f>
        <v>Нет</v>
      </c>
    </row>
    <row r="25" spans="1:35" x14ac:dyDescent="0.25">
      <c r="A25" s="84"/>
      <c r="B25" s="95"/>
      <c r="C25" s="99"/>
      <c r="D25" s="87"/>
      <c r="E25" s="87"/>
      <c r="F25" s="87"/>
      <c r="G25" s="88"/>
      <c r="H25" s="94"/>
      <c r="I25" s="89"/>
      <c r="J25" s="88"/>
      <c r="K25" s="89"/>
      <c r="L25" s="88"/>
      <c r="M25" s="94"/>
      <c r="N25" s="89"/>
      <c r="O25" s="88"/>
      <c r="P25" s="89"/>
      <c r="Q25" s="87"/>
      <c r="R25" s="98"/>
      <c r="S25" s="98"/>
      <c r="T25" s="98"/>
      <c r="U25" s="88"/>
      <c r="V25" s="94"/>
      <c r="W25" s="89"/>
      <c r="X25" s="98"/>
      <c r="Y25" s="98"/>
      <c r="Z25" s="88"/>
      <c r="AA25" s="89"/>
      <c r="AB25" s="30">
        <f>SUM(Таблица2[[#This Row],[ Д1]:[П2]])</f>
        <v>0</v>
      </c>
      <c r="AC25" s="30">
        <f>SUM(Таблица2[[#This Row],[З5]:[Т2]])</f>
        <v>0</v>
      </c>
      <c r="AD25" s="30">
        <f t="shared" si="1"/>
        <v>0</v>
      </c>
      <c r="AE25" s="31">
        <f>Таблица2[[#This Row],[Общее количество  ПБ]]/20</f>
        <v>0</v>
      </c>
      <c r="AF25" s="5" t="str">
        <f>IF(Таблица2[[#This Row],[Общее количество  ПБ]]&gt;=18,"Да","Нет")</f>
        <v>Нет</v>
      </c>
      <c r="AG25" s="5" t="str">
        <f>IF(Таблица2[[#This Row],[Сумма ПБ за УЧ]]&gt;=9,"Да","Нет")</f>
        <v>Нет</v>
      </c>
      <c r="AH25" s="5" t="str">
        <f>IF(Таблица2[[#This Row],[Общее количество  ПБ]]&gt;=18,"Да","Нет")</f>
        <v>Нет</v>
      </c>
    </row>
    <row r="26" spans="1:35" x14ac:dyDescent="0.25">
      <c r="A26" s="84"/>
      <c r="B26" s="95"/>
      <c r="C26" s="99"/>
      <c r="D26" s="87"/>
      <c r="E26" s="87"/>
      <c r="F26" s="87"/>
      <c r="G26" s="88"/>
      <c r="H26" s="94"/>
      <c r="I26" s="89"/>
      <c r="J26" s="88"/>
      <c r="K26" s="89"/>
      <c r="L26" s="88"/>
      <c r="M26" s="94"/>
      <c r="N26" s="89"/>
      <c r="O26" s="88"/>
      <c r="P26" s="89"/>
      <c r="Q26" s="87"/>
      <c r="R26" s="98"/>
      <c r="S26" s="98"/>
      <c r="T26" s="98"/>
      <c r="U26" s="88"/>
      <c r="V26" s="94"/>
      <c r="W26" s="89"/>
      <c r="X26" s="98"/>
      <c r="Y26" s="98"/>
      <c r="Z26" s="88"/>
      <c r="AA26" s="89"/>
      <c r="AB26" s="30">
        <f>SUM(Таблица2[[#This Row],[ Д1]:[П2]])</f>
        <v>0</v>
      </c>
      <c r="AC26" s="30">
        <f>SUM(Таблица2[[#This Row],[З5]:[Т2]])</f>
        <v>0</v>
      </c>
      <c r="AD26" s="30">
        <f t="shared" si="1"/>
        <v>0</v>
      </c>
      <c r="AE26" s="31">
        <f>Таблица2[[#This Row],[Общее количество  ПБ]]/20</f>
        <v>0</v>
      </c>
      <c r="AF26" s="5" t="str">
        <f>IF(Таблица2[[#This Row],[Общее количество  ПБ]]&gt;=18,"Да","Нет")</f>
        <v>Нет</v>
      </c>
      <c r="AG26" s="5" t="str">
        <f>IF(Таблица2[[#This Row],[Сумма ПБ за УЧ]]&gt;=9,"Да","Нет")</f>
        <v>Нет</v>
      </c>
      <c r="AH26" s="5" t="str">
        <f>IF(Таблица2[[#This Row],[Общее количество  ПБ]]&gt;=18,"Да","Нет")</f>
        <v>Нет</v>
      </c>
    </row>
    <row r="27" spans="1:35" x14ac:dyDescent="0.25">
      <c r="A27" s="84"/>
      <c r="B27" s="95"/>
      <c r="C27" s="99"/>
      <c r="D27" s="87"/>
      <c r="E27" s="87"/>
      <c r="F27" s="87"/>
      <c r="G27" s="88"/>
      <c r="H27" s="94"/>
      <c r="I27" s="89"/>
      <c r="J27" s="88"/>
      <c r="K27" s="89"/>
      <c r="L27" s="88"/>
      <c r="M27" s="94"/>
      <c r="N27" s="89"/>
      <c r="O27" s="88"/>
      <c r="P27" s="89"/>
      <c r="Q27" s="87"/>
      <c r="R27" s="98"/>
      <c r="S27" s="98"/>
      <c r="T27" s="98"/>
      <c r="U27" s="88"/>
      <c r="V27" s="94"/>
      <c r="W27" s="89"/>
      <c r="X27" s="98"/>
      <c r="Y27" s="98"/>
      <c r="Z27" s="88"/>
      <c r="AA27" s="89"/>
      <c r="AB27" s="30">
        <f>SUM(Таблица2[[#This Row],[ Д1]:[П2]])</f>
        <v>0</v>
      </c>
      <c r="AC27" s="30">
        <f>SUM(Таблица2[[#This Row],[З5]:[Т2]])</f>
        <v>0</v>
      </c>
      <c r="AD27" s="30">
        <f t="shared" si="1"/>
        <v>0</v>
      </c>
      <c r="AE27" s="31">
        <f>Таблица2[[#This Row],[Общее количество  ПБ]]/20</f>
        <v>0</v>
      </c>
      <c r="AF27" s="5" t="str">
        <f>IF(Таблица2[[#This Row],[Общее количество  ПБ]]&gt;=18,"Да","Нет")</f>
        <v>Нет</v>
      </c>
      <c r="AG27" s="5" t="str">
        <f>IF(Таблица2[[#This Row],[Сумма ПБ за УЧ]]&gt;=9,"Да","Нет")</f>
        <v>Нет</v>
      </c>
      <c r="AH27" s="5" t="str">
        <f>IF(Таблица2[[#This Row],[Общее количество  ПБ]]&gt;=18,"Да","Нет")</f>
        <v>Нет</v>
      </c>
    </row>
    <row r="28" spans="1:35" x14ac:dyDescent="0.25">
      <c r="A28" s="84"/>
      <c r="B28" s="95"/>
      <c r="C28" s="99"/>
      <c r="D28" s="87"/>
      <c r="E28" s="87"/>
      <c r="F28" s="87"/>
      <c r="G28" s="88"/>
      <c r="H28" s="94"/>
      <c r="I28" s="89"/>
      <c r="J28" s="88"/>
      <c r="K28" s="89"/>
      <c r="L28" s="88"/>
      <c r="M28" s="94"/>
      <c r="N28" s="89"/>
      <c r="O28" s="88"/>
      <c r="P28" s="89"/>
      <c r="Q28" s="87"/>
      <c r="R28" s="98"/>
      <c r="S28" s="98"/>
      <c r="T28" s="98"/>
      <c r="U28" s="88"/>
      <c r="V28" s="94"/>
      <c r="W28" s="89"/>
      <c r="X28" s="98"/>
      <c r="Y28" s="98"/>
      <c r="Z28" s="88"/>
      <c r="AA28" s="89"/>
      <c r="AB28" s="30">
        <f>SUM(Таблица2[[#This Row],[ Д1]:[П2]])</f>
        <v>0</v>
      </c>
      <c r="AC28" s="30">
        <f>SUM(Таблица2[[#This Row],[З5]:[Т2]])</f>
        <v>0</v>
      </c>
      <c r="AD28" s="30">
        <f t="shared" si="1"/>
        <v>0</v>
      </c>
      <c r="AE28" s="31">
        <f>Таблица2[[#This Row],[Общее количество  ПБ]]/20</f>
        <v>0</v>
      </c>
      <c r="AF28" s="5" t="str">
        <f>IF(Таблица2[[#This Row],[Общее количество  ПБ]]&gt;=18,"Да","Нет")</f>
        <v>Нет</v>
      </c>
      <c r="AG28" s="5" t="str">
        <f>IF(Таблица2[[#This Row],[Сумма ПБ за УЧ]]&gt;=9,"Да","Нет")</f>
        <v>Нет</v>
      </c>
      <c r="AH28" s="5" t="str">
        <f>IF(Таблица2[[#This Row],[Общее количество  ПБ]]&gt;=18,"Да","Нет")</f>
        <v>Нет</v>
      </c>
    </row>
    <row r="29" spans="1:35" x14ac:dyDescent="0.25">
      <c r="A29" s="84"/>
      <c r="B29" s="95"/>
      <c r="C29" s="99"/>
      <c r="D29" s="87"/>
      <c r="E29" s="87"/>
      <c r="F29" s="87"/>
      <c r="G29" s="88"/>
      <c r="H29" s="94"/>
      <c r="I29" s="89"/>
      <c r="J29" s="88"/>
      <c r="K29" s="89"/>
      <c r="L29" s="88"/>
      <c r="M29" s="94"/>
      <c r="N29" s="89"/>
      <c r="O29" s="88"/>
      <c r="P29" s="89"/>
      <c r="Q29" s="87"/>
      <c r="R29" s="98"/>
      <c r="S29" s="98"/>
      <c r="T29" s="98"/>
      <c r="U29" s="88"/>
      <c r="V29" s="94"/>
      <c r="W29" s="89"/>
      <c r="X29" s="98"/>
      <c r="Y29" s="98"/>
      <c r="Z29" s="88"/>
      <c r="AA29" s="89"/>
      <c r="AB29" s="30">
        <f>SUM(Таблица2[[#This Row],[ Д1]:[П2]])</f>
        <v>0</v>
      </c>
      <c r="AC29" s="30">
        <f>SUM(Таблица2[[#This Row],[З5]:[Т2]])</f>
        <v>0</v>
      </c>
      <c r="AD29" s="30">
        <f t="shared" si="1"/>
        <v>0</v>
      </c>
      <c r="AE29" s="31">
        <f>Таблица2[[#This Row],[Общее количество  ПБ]]/20</f>
        <v>0</v>
      </c>
      <c r="AF29" s="5" t="str">
        <f>IF(Таблица2[[#This Row],[Общее количество  ПБ]]&gt;=18,"Да","Нет")</f>
        <v>Нет</v>
      </c>
      <c r="AG29" s="5" t="str">
        <f>IF(Таблица2[[#This Row],[Сумма ПБ за УЧ]]&gt;=9,"Да","Нет")</f>
        <v>Нет</v>
      </c>
      <c r="AH29" s="5" t="str">
        <f>IF(Таблица2[[#This Row],[Общее количество  ПБ]]&gt;=18,"Да","Нет")</f>
        <v>Нет</v>
      </c>
    </row>
    <row r="30" spans="1:35" x14ac:dyDescent="0.25">
      <c r="A30" s="109">
        <v>1</v>
      </c>
      <c r="B30" s="110"/>
      <c r="C30" s="166"/>
      <c r="D30" s="167"/>
      <c r="E30" s="112"/>
      <c r="F30" s="112"/>
      <c r="G30" s="113"/>
      <c r="H30" s="114"/>
      <c r="I30" s="115"/>
      <c r="J30" s="113"/>
      <c r="K30" s="115"/>
      <c r="L30" s="113"/>
      <c r="M30" s="114"/>
      <c r="N30" s="115"/>
      <c r="O30" s="113"/>
      <c r="P30" s="115"/>
      <c r="Q30" s="153"/>
      <c r="R30" s="154"/>
      <c r="S30" s="154"/>
      <c r="T30" s="154"/>
      <c r="U30" s="155"/>
      <c r="V30" s="156"/>
      <c r="W30" s="157"/>
      <c r="X30" s="154"/>
      <c r="Y30" s="154"/>
      <c r="Z30" s="155"/>
      <c r="AA30" s="157"/>
      <c r="AB30" s="117">
        <f>SUM(Таблица2[[#This Row],[ Д1]:[П2]])</f>
        <v>0</v>
      </c>
      <c r="AC30" s="117">
        <f>SUM(Таблица2[[#This Row],[З5]:[Т2]])</f>
        <v>0</v>
      </c>
      <c r="AD30" s="117">
        <f>SUM(AB30,AC30)</f>
        <v>0</v>
      </c>
      <c r="AE30" s="118">
        <f>Таблица2[[#This Row],[Общее количество  ПБ]]/20</f>
        <v>0</v>
      </c>
      <c r="AF30" s="117" t="str">
        <f>IF(Таблица2[[#This Row],[Сумма ПБ за УЧ]]&gt;=9,"Да","Нет")</f>
        <v>Нет</v>
      </c>
      <c r="AG30" s="117" t="str">
        <f>IF(Таблица2[[#This Row],[Сумма ПБ за УЧ]]&gt;=9,"Да","Нет")</f>
        <v>Нет</v>
      </c>
      <c r="AH30" s="117" t="str">
        <f>IF(Таблица2[[#This Row],[Сумма ПБ за УЧ]]&gt;=9,"Да","Нет")</f>
        <v>Нет</v>
      </c>
      <c r="AI30" s="192" t="s">
        <v>244</v>
      </c>
    </row>
    <row r="31" spans="1:35" x14ac:dyDescent="0.25">
      <c r="A31" s="109"/>
      <c r="B31" s="110"/>
      <c r="C31" s="166"/>
      <c r="D31" s="167"/>
      <c r="E31" s="112"/>
      <c r="F31" s="112"/>
      <c r="G31" s="113"/>
      <c r="H31" s="114"/>
      <c r="I31" s="115"/>
      <c r="J31" s="113"/>
      <c r="K31" s="115"/>
      <c r="L31" s="113"/>
      <c r="M31" s="114"/>
      <c r="N31" s="115"/>
      <c r="O31" s="113"/>
      <c r="P31" s="115"/>
      <c r="Q31" s="153"/>
      <c r="R31" s="154"/>
      <c r="S31" s="154"/>
      <c r="T31" s="154"/>
      <c r="U31" s="155"/>
      <c r="V31" s="156"/>
      <c r="W31" s="157"/>
      <c r="X31" s="154"/>
      <c r="Y31" s="154"/>
      <c r="Z31" s="155"/>
      <c r="AA31" s="157"/>
      <c r="AB31" s="119">
        <f>SUM(Таблица2[[#This Row],[ Д1]:[П2]])</f>
        <v>0</v>
      </c>
      <c r="AC31" s="119">
        <f>SUM(Таблица2[[#This Row],[З5]:[Т2]])</f>
        <v>0</v>
      </c>
      <c r="AD31" s="119">
        <f>SUM(AB31,AC31)</f>
        <v>0</v>
      </c>
      <c r="AE31" s="120">
        <f>Таблица2[[#This Row],[Общее количество  ПБ]]/20</f>
        <v>0</v>
      </c>
      <c r="AF31" s="117" t="str">
        <f>IF(Таблица2[[#This Row],[Сумма ПБ за УЧ]]&gt;=9,"Да","Нет")</f>
        <v>Нет</v>
      </c>
      <c r="AG31" s="117" t="str">
        <f>IF(Таблица2[[#This Row],[Сумма ПБ за УЧ]]&gt;=9,"Да","Нет")</f>
        <v>Нет</v>
      </c>
      <c r="AH31" s="117" t="str">
        <f>IF(Таблица2[[#This Row],[Сумма ПБ за УЧ]]&gt;=9,"Да","Нет")</f>
        <v>Нет</v>
      </c>
      <c r="AI31" s="192"/>
    </row>
    <row r="32" spans="1:35" x14ac:dyDescent="0.25">
      <c r="A32" s="109"/>
      <c r="B32" s="110"/>
      <c r="C32" s="166"/>
      <c r="D32" s="168"/>
      <c r="E32" s="121"/>
      <c r="F32" s="121"/>
      <c r="G32" s="122"/>
      <c r="H32" s="123"/>
      <c r="I32" s="124"/>
      <c r="J32" s="122"/>
      <c r="K32" s="124"/>
      <c r="L32" s="122"/>
      <c r="M32" s="123"/>
      <c r="N32" s="124"/>
      <c r="O32" s="122"/>
      <c r="P32" s="124"/>
      <c r="Q32" s="161"/>
      <c r="R32" s="162"/>
      <c r="S32" s="162"/>
      <c r="T32" s="162"/>
      <c r="U32" s="163"/>
      <c r="V32" s="164"/>
      <c r="W32" s="165"/>
      <c r="X32" s="162"/>
      <c r="Y32" s="162"/>
      <c r="Z32" s="163"/>
      <c r="AA32" s="165"/>
      <c r="AB32" s="126">
        <f>SUM(Таблица2[[#This Row],[ Д1]:[П2]])</f>
        <v>0</v>
      </c>
      <c r="AC32" s="126">
        <f>SUM(Таблица2[[#This Row],[З5]:[Т2]])</f>
        <v>0</v>
      </c>
      <c r="AD32" s="126">
        <f t="shared" ref="AD32:AD34" si="2">SUM(AB32,AC32)</f>
        <v>0</v>
      </c>
      <c r="AE32" s="127">
        <f>Таблица2[[#This Row],[Общее количество  ПБ]]/20</f>
        <v>0</v>
      </c>
      <c r="AF32" s="117" t="str">
        <f>IF(Таблица2[[#This Row],[Сумма ПБ за УЧ]]&gt;=9,"Да","Нет")</f>
        <v>Нет</v>
      </c>
      <c r="AG32" s="117" t="str">
        <f>IF(Таблица2[[#This Row],[Сумма ПБ за УЧ]]&gt;=9,"Да","Нет")</f>
        <v>Нет</v>
      </c>
      <c r="AH32" s="117" t="str">
        <f>IF(Таблица2[[#This Row],[Сумма ПБ за УЧ]]&gt;=9,"Да","Нет")</f>
        <v>Нет</v>
      </c>
      <c r="AI32" s="192"/>
    </row>
    <row r="33" spans="1:35" x14ac:dyDescent="0.25">
      <c r="A33" s="109"/>
      <c r="B33" s="110"/>
      <c r="C33" s="166"/>
      <c r="D33" s="168"/>
      <c r="E33" s="121"/>
      <c r="F33" s="121"/>
      <c r="G33" s="122"/>
      <c r="H33" s="123"/>
      <c r="I33" s="124"/>
      <c r="J33" s="122"/>
      <c r="K33" s="124"/>
      <c r="L33" s="122"/>
      <c r="M33" s="123"/>
      <c r="N33" s="124"/>
      <c r="O33" s="122"/>
      <c r="P33" s="124"/>
      <c r="Q33" s="161"/>
      <c r="R33" s="162"/>
      <c r="S33" s="162"/>
      <c r="T33" s="162"/>
      <c r="U33" s="163"/>
      <c r="V33" s="164"/>
      <c r="W33" s="165"/>
      <c r="X33" s="162"/>
      <c r="Y33" s="162"/>
      <c r="Z33" s="163"/>
      <c r="AA33" s="165"/>
      <c r="AB33" s="126">
        <f>SUM(Таблица2[[#This Row],[ Д1]:[П2]])</f>
        <v>0</v>
      </c>
      <c r="AC33" s="126">
        <f>SUM(Таблица2[[#This Row],[З5]:[Т2]])</f>
        <v>0</v>
      </c>
      <c r="AD33" s="126">
        <f t="shared" si="2"/>
        <v>0</v>
      </c>
      <c r="AE33" s="127">
        <f>Таблица2[[#This Row],[Общее количество  ПБ]]/20</f>
        <v>0</v>
      </c>
      <c r="AF33" s="117" t="str">
        <f>IF(Таблица2[[#This Row],[Сумма ПБ за УЧ]]&gt;=9,"Да","Нет")</f>
        <v>Нет</v>
      </c>
      <c r="AG33" s="117" t="str">
        <f>IF(Таблица2[[#This Row],[Сумма ПБ за УЧ]]&gt;=9,"Да","Нет")</f>
        <v>Нет</v>
      </c>
      <c r="AH33" s="117" t="str">
        <f>IF(Таблица2[[#This Row],[Сумма ПБ за УЧ]]&gt;=9,"Да","Нет")</f>
        <v>Нет</v>
      </c>
      <c r="AI33" s="192"/>
    </row>
    <row r="34" spans="1:35" x14ac:dyDescent="0.25">
      <c r="A34" s="109"/>
      <c r="B34" s="110"/>
      <c r="C34" s="166"/>
      <c r="D34" s="168"/>
      <c r="E34" s="121"/>
      <c r="F34" s="121"/>
      <c r="G34" s="122"/>
      <c r="H34" s="123"/>
      <c r="I34" s="124"/>
      <c r="J34" s="122"/>
      <c r="K34" s="124"/>
      <c r="L34" s="122"/>
      <c r="M34" s="123"/>
      <c r="N34" s="124"/>
      <c r="O34" s="122"/>
      <c r="P34" s="124"/>
      <c r="Q34" s="161"/>
      <c r="R34" s="162"/>
      <c r="S34" s="162"/>
      <c r="T34" s="162"/>
      <c r="U34" s="163"/>
      <c r="V34" s="164"/>
      <c r="W34" s="165"/>
      <c r="X34" s="162"/>
      <c r="Y34" s="162"/>
      <c r="Z34" s="163"/>
      <c r="AA34" s="165"/>
      <c r="AB34" s="126">
        <f>SUM(Таблица2[[#This Row],[ Д1]:[П2]])</f>
        <v>0</v>
      </c>
      <c r="AC34" s="126">
        <f>SUM(Таблица2[[#This Row],[З5]:[Т2]])</f>
        <v>0</v>
      </c>
      <c r="AD34" s="126">
        <f t="shared" si="2"/>
        <v>0</v>
      </c>
      <c r="AE34" s="127">
        <f>Таблица2[[#This Row],[Общее количество  ПБ]]/20</f>
        <v>0</v>
      </c>
      <c r="AF34" s="117" t="str">
        <f>IF(Таблица2[[#This Row],[Сумма ПБ за УЧ]]&gt;=9,"Да","Нет")</f>
        <v>Нет</v>
      </c>
      <c r="AG34" s="117" t="str">
        <f>IF(Таблица2[[#This Row],[Сумма ПБ за УЧ]]&gt;=9,"Да","Нет")</f>
        <v>Нет</v>
      </c>
      <c r="AH34" s="117" t="str">
        <f>IF(Таблица2[[#This Row],[Сумма ПБ за УЧ]]&gt;=9,"Да","Нет")</f>
        <v>Нет</v>
      </c>
      <c r="AI34" s="192"/>
    </row>
    <row r="35" spans="1:35" x14ac:dyDescent="0.25">
      <c r="A35" s="109"/>
      <c r="B35" s="110"/>
      <c r="C35" s="112"/>
      <c r="D35" s="112"/>
      <c r="E35" s="112"/>
      <c r="F35" s="112"/>
      <c r="G35" s="113"/>
      <c r="H35" s="128"/>
      <c r="I35" s="115"/>
      <c r="J35" s="113"/>
      <c r="K35" s="115"/>
      <c r="L35" s="113"/>
      <c r="M35" s="128"/>
      <c r="N35" s="115"/>
      <c r="O35" s="113"/>
      <c r="P35" s="115"/>
      <c r="Q35" s="153"/>
      <c r="R35" s="154"/>
      <c r="S35" s="154"/>
      <c r="T35" s="154"/>
      <c r="U35" s="155"/>
      <c r="V35" s="158"/>
      <c r="W35" s="157"/>
      <c r="X35" s="154"/>
      <c r="Y35" s="154"/>
      <c r="Z35" s="155"/>
      <c r="AA35" s="157"/>
      <c r="AB35" s="119">
        <f>SUM(Таблица2[[#This Row],[ Д1]:[П2]])</f>
        <v>0</v>
      </c>
      <c r="AC35" s="119">
        <f>SUM(Таблица2[[#This Row],[З5]:[Т2]])</f>
        <v>0</v>
      </c>
      <c r="AD35" s="119">
        <f t="shared" ref="AD35:AD40" si="3">SUM(AB35,AC35)</f>
        <v>0</v>
      </c>
      <c r="AE35" s="120">
        <f>Таблица2[[#This Row],[Общее количество  ПБ]]/20</f>
        <v>0</v>
      </c>
      <c r="AF35" s="117" t="str">
        <f>IF(Таблица2[[#This Row],[Сумма ПБ за УЧ]]&gt;=9,"Да","Нет")</f>
        <v>Нет</v>
      </c>
      <c r="AG35" s="117" t="str">
        <f>IF(Таблица2[[#This Row],[Сумма ПБ за УЧ]]&gt;=9,"Да","Нет")</f>
        <v>Нет</v>
      </c>
      <c r="AH35" s="117" t="str">
        <f>IF(Таблица2[[#This Row],[Сумма ПБ за УЧ]]&gt;=9,"Да","Нет")</f>
        <v>Нет</v>
      </c>
      <c r="AI35" s="192"/>
    </row>
    <row r="36" spans="1:35" x14ac:dyDescent="0.25">
      <c r="A36" s="109"/>
      <c r="B36" s="110"/>
      <c r="C36" s="112"/>
      <c r="D36" s="112"/>
      <c r="E36" s="112"/>
      <c r="F36" s="112"/>
      <c r="G36" s="113"/>
      <c r="H36" s="128"/>
      <c r="I36" s="115"/>
      <c r="J36" s="113"/>
      <c r="K36" s="115"/>
      <c r="L36" s="113"/>
      <c r="M36" s="128"/>
      <c r="N36" s="115"/>
      <c r="O36" s="113"/>
      <c r="P36" s="115"/>
      <c r="Q36" s="153"/>
      <c r="R36" s="154"/>
      <c r="S36" s="154"/>
      <c r="T36" s="154"/>
      <c r="U36" s="155"/>
      <c r="V36" s="158"/>
      <c r="W36" s="157"/>
      <c r="X36" s="154"/>
      <c r="Y36" s="154"/>
      <c r="Z36" s="155"/>
      <c r="AA36" s="157"/>
      <c r="AB36" s="119">
        <f>SUM(Таблица2[[#This Row],[ Д1]:[П2]])</f>
        <v>0</v>
      </c>
      <c r="AC36" s="119">
        <f>SUM(Таблица2[[#This Row],[З5]:[Т2]])</f>
        <v>0</v>
      </c>
      <c r="AD36" s="119">
        <f t="shared" si="3"/>
        <v>0</v>
      </c>
      <c r="AE36" s="120">
        <f>Таблица2[[#This Row],[Общее количество  ПБ]]/20</f>
        <v>0</v>
      </c>
      <c r="AF36" s="117" t="str">
        <f>IF(Таблица2[[#This Row],[Сумма ПБ за УЧ]]&gt;=9,"Да","Нет")</f>
        <v>Нет</v>
      </c>
      <c r="AG36" s="117" t="str">
        <f>IF(Таблица2[[#This Row],[Сумма ПБ за УЧ]]&gt;=9,"Да","Нет")</f>
        <v>Нет</v>
      </c>
      <c r="AH36" s="117" t="str">
        <f>IF(Таблица2[[#This Row],[Сумма ПБ за УЧ]]&gt;=9,"Да","Нет")</f>
        <v>Нет</v>
      </c>
      <c r="AI36" s="192"/>
    </row>
    <row r="37" spans="1:35" x14ac:dyDescent="0.25">
      <c r="A37" s="109"/>
      <c r="B37" s="110"/>
      <c r="C37" s="112"/>
      <c r="D37" s="112"/>
      <c r="E37" s="112"/>
      <c r="F37" s="112"/>
      <c r="G37" s="113"/>
      <c r="H37" s="128"/>
      <c r="I37" s="115"/>
      <c r="J37" s="113"/>
      <c r="K37" s="115"/>
      <c r="L37" s="113"/>
      <c r="M37" s="128"/>
      <c r="N37" s="115"/>
      <c r="O37" s="113"/>
      <c r="P37" s="115"/>
      <c r="Q37" s="153"/>
      <c r="R37" s="154"/>
      <c r="S37" s="154"/>
      <c r="T37" s="154"/>
      <c r="U37" s="155"/>
      <c r="V37" s="158"/>
      <c r="W37" s="157"/>
      <c r="X37" s="154"/>
      <c r="Y37" s="154"/>
      <c r="Z37" s="155"/>
      <c r="AA37" s="157"/>
      <c r="AB37" s="119">
        <f>SUM(Таблица2[[#This Row],[ Д1]:[П2]])</f>
        <v>0</v>
      </c>
      <c r="AC37" s="119">
        <f>SUM(Таблица2[[#This Row],[З5]:[Т2]])</f>
        <v>0</v>
      </c>
      <c r="AD37" s="119">
        <f t="shared" si="3"/>
        <v>0</v>
      </c>
      <c r="AE37" s="120">
        <f>Таблица2[[#This Row],[Общее количество  ПБ]]/20</f>
        <v>0</v>
      </c>
      <c r="AF37" s="117" t="str">
        <f>IF(Таблица2[[#This Row],[Сумма ПБ за УЧ]]&gt;=9,"Да","Нет")</f>
        <v>Нет</v>
      </c>
      <c r="AG37" s="117" t="str">
        <f>IF(Таблица2[[#This Row],[Сумма ПБ за УЧ]]&gt;=9,"Да","Нет")</f>
        <v>Нет</v>
      </c>
      <c r="AH37" s="117" t="str">
        <f>IF(Таблица2[[#This Row],[Сумма ПБ за УЧ]]&gt;=9,"Да","Нет")</f>
        <v>Нет</v>
      </c>
      <c r="AI37" s="192"/>
    </row>
    <row r="38" spans="1:35" x14ac:dyDescent="0.25">
      <c r="A38" s="109"/>
      <c r="B38" s="110"/>
      <c r="C38" s="112"/>
      <c r="D38" s="112"/>
      <c r="E38" s="112"/>
      <c r="F38" s="112"/>
      <c r="G38" s="113"/>
      <c r="H38" s="128"/>
      <c r="I38" s="115"/>
      <c r="J38" s="113"/>
      <c r="K38" s="115"/>
      <c r="L38" s="113"/>
      <c r="M38" s="128"/>
      <c r="N38" s="115"/>
      <c r="O38" s="113"/>
      <c r="P38" s="115"/>
      <c r="Q38" s="153"/>
      <c r="R38" s="154"/>
      <c r="S38" s="154"/>
      <c r="T38" s="154"/>
      <c r="U38" s="155"/>
      <c r="V38" s="158"/>
      <c r="W38" s="157"/>
      <c r="X38" s="154"/>
      <c r="Y38" s="154"/>
      <c r="Z38" s="155"/>
      <c r="AA38" s="157"/>
      <c r="AB38" s="119">
        <f>SUM(Таблица2[[#This Row],[ Д1]:[П2]])</f>
        <v>0</v>
      </c>
      <c r="AC38" s="119">
        <f>SUM(Таблица2[[#This Row],[З5]:[Т2]])</f>
        <v>0</v>
      </c>
      <c r="AD38" s="119">
        <f t="shared" si="3"/>
        <v>0</v>
      </c>
      <c r="AE38" s="120">
        <f>Таблица2[[#This Row],[Общее количество  ПБ]]/20</f>
        <v>0</v>
      </c>
      <c r="AF38" s="117" t="str">
        <f>IF(Таблица2[[#This Row],[Сумма ПБ за УЧ]]&gt;=9,"Да","Нет")</f>
        <v>Нет</v>
      </c>
      <c r="AG38" s="117" t="str">
        <f>IF(Таблица2[[#This Row],[Сумма ПБ за УЧ]]&gt;=9,"Да","Нет")</f>
        <v>Нет</v>
      </c>
      <c r="AH38" s="117" t="str">
        <f>IF(Таблица2[[#This Row],[Сумма ПБ за УЧ]]&gt;=9,"Да","Нет")</f>
        <v>Нет</v>
      </c>
      <c r="AI38" s="192"/>
    </row>
    <row r="39" spans="1:35" x14ac:dyDescent="0.25">
      <c r="A39" s="109"/>
      <c r="B39" s="110"/>
      <c r="C39" s="112"/>
      <c r="D39" s="112"/>
      <c r="E39" s="112"/>
      <c r="F39" s="112"/>
      <c r="G39" s="113"/>
      <c r="H39" s="128"/>
      <c r="I39" s="115"/>
      <c r="J39" s="113"/>
      <c r="K39" s="115"/>
      <c r="L39" s="113"/>
      <c r="M39" s="128"/>
      <c r="N39" s="115"/>
      <c r="O39" s="113"/>
      <c r="P39" s="115"/>
      <c r="Q39" s="153"/>
      <c r="R39" s="154"/>
      <c r="S39" s="154"/>
      <c r="T39" s="154"/>
      <c r="U39" s="155"/>
      <c r="V39" s="158"/>
      <c r="W39" s="157"/>
      <c r="X39" s="154"/>
      <c r="Y39" s="154"/>
      <c r="Z39" s="155"/>
      <c r="AA39" s="157"/>
      <c r="AB39" s="119">
        <f>SUM(Таблица2[[#This Row],[ Д1]:[П2]])</f>
        <v>0</v>
      </c>
      <c r="AC39" s="119">
        <f>SUM(Таблица2[[#This Row],[З5]:[Т2]])</f>
        <v>0</v>
      </c>
      <c r="AD39" s="119">
        <f t="shared" si="3"/>
        <v>0</v>
      </c>
      <c r="AE39" s="120">
        <f>Таблица2[[#This Row],[Общее количество  ПБ]]/20</f>
        <v>0</v>
      </c>
      <c r="AF39" s="117" t="str">
        <f>IF(Таблица2[[#This Row],[Сумма ПБ за УЧ]]&gt;=9,"Да","Нет")</f>
        <v>Нет</v>
      </c>
      <c r="AG39" s="117" t="str">
        <f>IF(Таблица2[[#This Row],[Сумма ПБ за УЧ]]&gt;=9,"Да","Нет")</f>
        <v>Нет</v>
      </c>
      <c r="AH39" s="117" t="str">
        <f>IF(Таблица2[[#This Row],[Сумма ПБ за УЧ]]&gt;=9,"Да","Нет")</f>
        <v>Нет</v>
      </c>
      <c r="AI39" s="192"/>
    </row>
    <row r="40" spans="1:35" x14ac:dyDescent="0.25">
      <c r="A40" s="109"/>
      <c r="B40" s="110"/>
      <c r="C40" s="112"/>
      <c r="D40" s="112"/>
      <c r="E40" s="112"/>
      <c r="F40" s="112"/>
      <c r="G40" s="113"/>
      <c r="H40" s="128"/>
      <c r="I40" s="115"/>
      <c r="J40" s="113"/>
      <c r="K40" s="115"/>
      <c r="L40" s="113"/>
      <c r="M40" s="128"/>
      <c r="N40" s="115"/>
      <c r="O40" s="113"/>
      <c r="P40" s="115"/>
      <c r="Q40" s="153"/>
      <c r="R40" s="154"/>
      <c r="S40" s="154"/>
      <c r="T40" s="154"/>
      <c r="U40" s="155"/>
      <c r="V40" s="158"/>
      <c r="W40" s="157"/>
      <c r="X40" s="154"/>
      <c r="Y40" s="154"/>
      <c r="Z40" s="155"/>
      <c r="AA40" s="157"/>
      <c r="AB40" s="119">
        <f>SUM(Таблица2[[#This Row],[ Д1]:[П2]])</f>
        <v>0</v>
      </c>
      <c r="AC40" s="119">
        <f>SUM(Таблица2[[#This Row],[З5]:[Т2]])</f>
        <v>0</v>
      </c>
      <c r="AD40" s="119">
        <f t="shared" si="3"/>
        <v>0</v>
      </c>
      <c r="AE40" s="120">
        <f>Таблица2[[#This Row],[Общее количество  ПБ]]/20</f>
        <v>0</v>
      </c>
      <c r="AF40" s="117" t="str">
        <f>IF(Таблица2[[#This Row],[Сумма ПБ за УЧ]]&gt;=9,"Да","Нет")</f>
        <v>Нет</v>
      </c>
      <c r="AG40" s="117" t="str">
        <f>IF(Таблица2[[#This Row],[Сумма ПБ за УЧ]]&gt;=9,"Да","Нет")</f>
        <v>Нет</v>
      </c>
      <c r="AH40" s="117" t="str">
        <f>IF(Таблица2[[#This Row],[Сумма ПБ за УЧ]]&gt;=9,"Да","Нет")</f>
        <v>Нет</v>
      </c>
      <c r="AI40" s="192"/>
    </row>
    <row r="41" spans="1:35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35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35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35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35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35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35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35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x14ac:dyDescent="0.25">
      <c r="A66" s="91"/>
      <c r="B66" s="92"/>
      <c r="C66" s="93"/>
      <c r="D66" s="93"/>
      <c r="E66" s="93"/>
      <c r="F66" s="93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x14ac:dyDescent="0.25">
      <c r="A67" s="91"/>
      <c r="B67" s="92"/>
      <c r="C67" s="93"/>
      <c r="D67" s="93"/>
      <c r="E67" s="93"/>
      <c r="F67" s="93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x14ac:dyDescent="0.25">
      <c r="A68" s="91"/>
      <c r="B68" s="92"/>
      <c r="C68" s="93"/>
      <c r="D68" s="93"/>
      <c r="E68" s="93"/>
      <c r="F68" s="93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x14ac:dyDescent="0.25">
      <c r="A69" s="91"/>
      <c r="B69" s="92"/>
      <c r="C69" s="93"/>
      <c r="D69" s="93"/>
      <c r="E69" s="93"/>
      <c r="F69" s="93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x14ac:dyDescent="0.25">
      <c r="A70" s="91"/>
      <c r="B70" s="92"/>
      <c r="C70" s="93"/>
      <c r="D70" s="93"/>
      <c r="E70" s="93"/>
      <c r="F70" s="93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x14ac:dyDescent="0.25">
      <c r="A71" s="91"/>
      <c r="B71" s="92"/>
      <c r="C71" s="93"/>
      <c r="D71" s="93"/>
      <c r="E71" s="93"/>
      <c r="F71" s="93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x14ac:dyDescent="0.25">
      <c r="A72" s="91"/>
      <c r="B72" s="92"/>
      <c r="C72" s="93"/>
      <c r="D72" s="93"/>
      <c r="E72" s="93"/>
      <c r="F72" s="93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x14ac:dyDescent="0.25">
      <c r="A73" s="91"/>
      <c r="B73" s="92"/>
      <c r="C73" s="93"/>
      <c r="D73" s="93"/>
      <c r="E73" s="93"/>
      <c r="F73" s="93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x14ac:dyDescent="0.25">
      <c r="A74" s="91"/>
      <c r="B74" s="92"/>
      <c r="C74" s="93"/>
      <c r="D74" s="93"/>
      <c r="E74" s="93"/>
      <c r="F74" s="93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x14ac:dyDescent="0.25">
      <c r="A75" s="91"/>
      <c r="B75" s="92"/>
      <c r="C75" s="93"/>
      <c r="D75" s="93"/>
      <c r="E75" s="93"/>
      <c r="F75" s="93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x14ac:dyDescent="0.25">
      <c r="A76" s="91"/>
      <c r="B76" s="92"/>
      <c r="C76" s="93"/>
      <c r="D76" s="93"/>
      <c r="E76" s="93"/>
      <c r="F76" s="93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x14ac:dyDescent="0.25">
      <c r="A77" s="91"/>
      <c r="B77" s="92"/>
      <c r="C77" s="93"/>
      <c r="D77" s="93"/>
      <c r="E77" s="93"/>
      <c r="F77" s="93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x14ac:dyDescent="0.25">
      <c r="A78" s="91"/>
      <c r="B78" s="92"/>
      <c r="C78" s="93"/>
      <c r="D78" s="93"/>
      <c r="E78" s="93"/>
      <c r="F78" s="93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x14ac:dyDescent="0.25">
      <c r="A79" s="91"/>
      <c r="B79" s="92"/>
      <c r="C79" s="93"/>
      <c r="D79" s="93"/>
      <c r="E79" s="93"/>
      <c r="F79" s="93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</sheetData>
  <sheetProtection algorithmName="SHA-512" hashValue="e2x9ShfQZAakufOi+A0/xcVk1s3wrM4MPQJC+5YRgDH3axHqEMZqwB1FSVKEYiVVwEADcZPKb9h1u3YF1cBwRA==" saltValue="PE49xwfQP9oqcqYt/4ON3Q==" spinCount="100000" sheet="1" objects="1" scenarios="1"/>
  <mergeCells count="11">
    <mergeCell ref="AI30:AI40"/>
    <mergeCell ref="A2:E3"/>
    <mergeCell ref="AB2:AH3"/>
    <mergeCell ref="F2:P2"/>
    <mergeCell ref="Q2:AA2"/>
    <mergeCell ref="U3:W3"/>
    <mergeCell ref="Z3:AA3"/>
    <mergeCell ref="G3:I3"/>
    <mergeCell ref="J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G5:AG29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H60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6" width="6.7109375" style="4" customWidth="1"/>
    <col min="27" max="28" width="10.7109375" style="3" customWidth="1"/>
    <col min="29" max="30" width="12.42578125" style="3" customWidth="1"/>
    <col min="31" max="33" width="14.85546875" style="3" customWidth="1"/>
    <col min="34" max="34" width="33" style="8" bestFit="1" customWidth="1"/>
    <col min="35" max="16384" width="9.140625" style="8"/>
  </cols>
  <sheetData>
    <row r="1" spans="1:33" ht="18.75" thickBot="1" x14ac:dyDescent="0.3">
      <c r="A1" s="66"/>
      <c r="B1" s="9"/>
    </row>
    <row r="2" spans="1:33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5"/>
      <c r="AA2" s="184" t="s">
        <v>11</v>
      </c>
      <c r="AB2" s="188"/>
      <c r="AC2" s="188"/>
      <c r="AD2" s="188"/>
      <c r="AE2" s="188"/>
      <c r="AF2" s="188"/>
      <c r="AG2" s="185"/>
    </row>
    <row r="3" spans="1:33" s="14" customFormat="1" ht="44.25" customHeight="1" x14ac:dyDescent="0.2">
      <c r="A3" s="189"/>
      <c r="B3" s="190"/>
      <c r="C3" s="190"/>
      <c r="D3" s="190"/>
      <c r="E3" s="191"/>
      <c r="F3" s="13"/>
      <c r="G3" s="197" t="s">
        <v>6</v>
      </c>
      <c r="H3" s="197"/>
      <c r="I3" s="197" t="s">
        <v>7</v>
      </c>
      <c r="J3" s="197"/>
      <c r="K3" s="197" t="s">
        <v>8</v>
      </c>
      <c r="L3" s="197"/>
      <c r="M3" s="197"/>
      <c r="N3" s="197" t="s">
        <v>9</v>
      </c>
      <c r="O3" s="197"/>
      <c r="P3" s="197"/>
      <c r="Q3" s="13"/>
      <c r="R3" s="19" t="s">
        <v>44</v>
      </c>
      <c r="S3" s="19" t="s">
        <v>45</v>
      </c>
      <c r="T3" s="19" t="s">
        <v>46</v>
      </c>
      <c r="U3" s="20" t="s">
        <v>47</v>
      </c>
      <c r="V3" s="19" t="s">
        <v>48</v>
      </c>
      <c r="W3" s="19" t="s">
        <v>49</v>
      </c>
      <c r="X3" s="68" t="s">
        <v>50</v>
      </c>
      <c r="Y3" s="194" t="s">
        <v>67</v>
      </c>
      <c r="Z3" s="196"/>
      <c r="AA3" s="189"/>
      <c r="AB3" s="190"/>
      <c r="AC3" s="190"/>
      <c r="AD3" s="190"/>
      <c r="AE3" s="190"/>
      <c r="AF3" s="190"/>
      <c r="AG3" s="191"/>
    </row>
    <row r="4" spans="1:33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7" t="s">
        <v>21</v>
      </c>
      <c r="H4" s="32" t="s">
        <v>22</v>
      </c>
      <c r="I4" s="27" t="s">
        <v>23</v>
      </c>
      <c r="J4" s="32" t="s">
        <v>24</v>
      </c>
      <c r="K4" s="27" t="s">
        <v>34</v>
      </c>
      <c r="L4" s="21" t="s">
        <v>35</v>
      </c>
      <c r="M4" s="32" t="s">
        <v>36</v>
      </c>
      <c r="N4" s="27" t="s">
        <v>37</v>
      </c>
      <c r="O4" s="21" t="s">
        <v>38</v>
      </c>
      <c r="P4" s="32" t="s">
        <v>65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7" t="s">
        <v>59</v>
      </c>
      <c r="Y4" s="27" t="s">
        <v>19</v>
      </c>
      <c r="Z4" s="32" t="s">
        <v>20</v>
      </c>
      <c r="AA4" s="26" t="s">
        <v>69</v>
      </c>
      <c r="AB4" s="26" t="s">
        <v>70</v>
      </c>
      <c r="AC4" s="26" t="s">
        <v>62</v>
      </c>
      <c r="AD4" s="26" t="s">
        <v>68</v>
      </c>
      <c r="AE4" s="26" t="s">
        <v>81</v>
      </c>
      <c r="AF4" s="26" t="s">
        <v>86</v>
      </c>
      <c r="AG4" s="27" t="s">
        <v>10</v>
      </c>
    </row>
    <row r="5" spans="1:33" x14ac:dyDescent="0.25">
      <c r="A5" s="84">
        <v>1</v>
      </c>
      <c r="B5" s="95"/>
      <c r="C5" s="99"/>
      <c r="D5" s="87"/>
      <c r="E5" s="87"/>
      <c r="F5" s="87"/>
      <c r="G5" s="88"/>
      <c r="H5" s="89"/>
      <c r="I5" s="88"/>
      <c r="J5" s="89"/>
      <c r="K5" s="88"/>
      <c r="L5" s="94"/>
      <c r="M5" s="89"/>
      <c r="N5" s="88"/>
      <c r="O5" s="94"/>
      <c r="P5" s="89"/>
      <c r="Q5" s="87"/>
      <c r="R5" s="98"/>
      <c r="S5" s="98"/>
      <c r="T5" s="98"/>
      <c r="U5" s="98"/>
      <c r="V5" s="98"/>
      <c r="W5" s="98"/>
      <c r="X5" s="88"/>
      <c r="Y5" s="88"/>
      <c r="Z5" s="89"/>
      <c r="AA5" s="30">
        <f>SUM(Таблица3[[#This Row],[Д1]:[П3]])</f>
        <v>0</v>
      </c>
      <c r="AB5" s="30">
        <f>SUM(Таблица3[[#This Row],[З5]:[Т2]])</f>
        <v>0</v>
      </c>
      <c r="AC5" s="30">
        <f>SUM(Таблица3[[#This Row],[Сумма ПБ за УЧ]:[Сумма ПБ за ПЧ]])</f>
        <v>0</v>
      </c>
      <c r="AD5" s="31">
        <f>Таблица3[[#This Row],[Общее количество  ПБ]]/20</f>
        <v>0</v>
      </c>
      <c r="AE5" s="28" t="str">
        <f>IF(Таблица3[[#This Row],[Общее количество  ПБ]]&gt;=18,"Да","Нет")</f>
        <v>Нет</v>
      </c>
      <c r="AF5" s="28" t="str">
        <f>IF(Таблица3[[#This Row],[Сумма ПБ за УЧ]]&gt;=9,"Да","Нет")</f>
        <v>Нет</v>
      </c>
      <c r="AG5" s="28" t="str">
        <f>IF(Таблица3[[#This Row],[Общее количество  ПБ]]&gt;=18,"Да","Нет")</f>
        <v>Нет</v>
      </c>
    </row>
    <row r="6" spans="1:33" x14ac:dyDescent="0.25">
      <c r="A6" s="84"/>
      <c r="B6" s="95"/>
      <c r="C6" s="99"/>
      <c r="D6" s="87"/>
      <c r="E6" s="87"/>
      <c r="F6" s="87"/>
      <c r="G6" s="88"/>
      <c r="H6" s="89"/>
      <c r="I6" s="88"/>
      <c r="J6" s="89"/>
      <c r="K6" s="88"/>
      <c r="L6" s="94"/>
      <c r="M6" s="89"/>
      <c r="N6" s="88"/>
      <c r="O6" s="94"/>
      <c r="P6" s="89"/>
      <c r="Q6" s="87"/>
      <c r="R6" s="98"/>
      <c r="S6" s="98"/>
      <c r="T6" s="98"/>
      <c r="U6" s="98"/>
      <c r="V6" s="98"/>
      <c r="W6" s="98"/>
      <c r="X6" s="88"/>
      <c r="Y6" s="88"/>
      <c r="Z6" s="89"/>
      <c r="AA6" s="30">
        <f>SUM(Таблица3[[#This Row],[Д1]:[П3]])</f>
        <v>0</v>
      </c>
      <c r="AB6" s="30">
        <f>SUM(Таблица3[[#This Row],[З5]:[Т2]])</f>
        <v>0</v>
      </c>
      <c r="AC6" s="30">
        <f>SUM(Таблица3[[#This Row],[Сумма ПБ за УЧ]:[Сумма ПБ за ПЧ]])</f>
        <v>0</v>
      </c>
      <c r="AD6" s="31">
        <f>Таблица3[[#This Row],[Общее количество  ПБ]]/20</f>
        <v>0</v>
      </c>
      <c r="AE6" s="28" t="str">
        <f>IF(Таблица3[[#This Row],[Общее количество  ПБ]]&gt;=18,"Да","Нет")</f>
        <v>Нет</v>
      </c>
      <c r="AF6" s="28" t="str">
        <f>IF(Таблица3[[#This Row],[Сумма ПБ за УЧ]]&gt;=9,"Да","Нет")</f>
        <v>Нет</v>
      </c>
      <c r="AG6" s="28" t="str">
        <f>IF(Таблица3[[#This Row],[Общее количество  ПБ]]&gt;=18,"Да","Нет")</f>
        <v>Нет</v>
      </c>
    </row>
    <row r="7" spans="1:33" x14ac:dyDescent="0.25">
      <c r="A7" s="84"/>
      <c r="B7" s="95"/>
      <c r="C7" s="99"/>
      <c r="D7" s="87"/>
      <c r="E7" s="87"/>
      <c r="F7" s="87"/>
      <c r="G7" s="88"/>
      <c r="H7" s="89"/>
      <c r="I7" s="88"/>
      <c r="J7" s="89"/>
      <c r="K7" s="88"/>
      <c r="L7" s="94"/>
      <c r="M7" s="89"/>
      <c r="N7" s="88"/>
      <c r="O7" s="94"/>
      <c r="P7" s="89"/>
      <c r="Q7" s="87"/>
      <c r="R7" s="98"/>
      <c r="S7" s="98"/>
      <c r="T7" s="98"/>
      <c r="U7" s="98"/>
      <c r="V7" s="98"/>
      <c r="W7" s="98"/>
      <c r="X7" s="88"/>
      <c r="Y7" s="88"/>
      <c r="Z7" s="89"/>
      <c r="AA7" s="30">
        <f>SUM(Таблица3[[#This Row],[Д1]:[П3]])</f>
        <v>0</v>
      </c>
      <c r="AB7" s="30">
        <f>SUM(Таблица3[[#This Row],[З5]:[Т2]])</f>
        <v>0</v>
      </c>
      <c r="AC7" s="30">
        <f>SUM(Таблица3[[#This Row],[Сумма ПБ за УЧ]:[Сумма ПБ за ПЧ]])</f>
        <v>0</v>
      </c>
      <c r="AD7" s="31">
        <f>Таблица3[[#This Row],[Общее количество  ПБ]]/20</f>
        <v>0</v>
      </c>
      <c r="AE7" s="28" t="str">
        <f>IF(Таблица3[[#This Row],[Общее количество  ПБ]]&gt;=18,"Да","Нет")</f>
        <v>Нет</v>
      </c>
      <c r="AF7" s="28" t="str">
        <f>IF(Таблица3[[#This Row],[Сумма ПБ за УЧ]]&gt;=9,"Да","Нет")</f>
        <v>Нет</v>
      </c>
      <c r="AG7" s="28" t="str">
        <f>IF(Таблица3[[#This Row],[Общее количество  ПБ]]&gt;=18,"Да","Нет")</f>
        <v>Нет</v>
      </c>
    </row>
    <row r="8" spans="1:33" x14ac:dyDescent="0.25">
      <c r="A8" s="84"/>
      <c r="B8" s="95"/>
      <c r="C8" s="99"/>
      <c r="D8" s="87"/>
      <c r="E8" s="87"/>
      <c r="F8" s="87"/>
      <c r="G8" s="88"/>
      <c r="H8" s="89"/>
      <c r="I8" s="88"/>
      <c r="J8" s="89"/>
      <c r="K8" s="88"/>
      <c r="L8" s="94"/>
      <c r="M8" s="89"/>
      <c r="N8" s="88"/>
      <c r="O8" s="94"/>
      <c r="P8" s="89"/>
      <c r="Q8" s="87"/>
      <c r="R8" s="98"/>
      <c r="S8" s="98"/>
      <c r="T8" s="98"/>
      <c r="U8" s="98"/>
      <c r="V8" s="98"/>
      <c r="W8" s="98"/>
      <c r="X8" s="88"/>
      <c r="Y8" s="88"/>
      <c r="Z8" s="89"/>
      <c r="AA8" s="30">
        <f>SUM(Таблица3[[#This Row],[Д1]:[П3]])</f>
        <v>0</v>
      </c>
      <c r="AB8" s="30">
        <f>SUM(Таблица3[[#This Row],[З5]:[Т2]])</f>
        <v>0</v>
      </c>
      <c r="AC8" s="30">
        <f>SUM(Таблица3[[#This Row],[Сумма ПБ за УЧ]:[Сумма ПБ за ПЧ]])</f>
        <v>0</v>
      </c>
      <c r="AD8" s="31">
        <f>Таблица3[[#This Row],[Общее количество  ПБ]]/20</f>
        <v>0</v>
      </c>
      <c r="AE8" s="28" t="str">
        <f>IF(Таблица3[[#This Row],[Общее количество  ПБ]]&gt;=18,"Да","Нет")</f>
        <v>Нет</v>
      </c>
      <c r="AF8" s="28" t="str">
        <f>IF(Таблица3[[#This Row],[Сумма ПБ за УЧ]]&gt;=9,"Да","Нет")</f>
        <v>Нет</v>
      </c>
      <c r="AG8" s="28" t="str">
        <f>IF(Таблица3[[#This Row],[Общее количество  ПБ]]&gt;=18,"Да","Нет")</f>
        <v>Нет</v>
      </c>
    </row>
    <row r="9" spans="1:33" x14ac:dyDescent="0.25">
      <c r="A9" s="84"/>
      <c r="B9" s="95"/>
      <c r="C9" s="99"/>
      <c r="D9" s="87"/>
      <c r="E9" s="87"/>
      <c r="F9" s="87"/>
      <c r="G9" s="88"/>
      <c r="H9" s="89"/>
      <c r="I9" s="88"/>
      <c r="J9" s="89"/>
      <c r="K9" s="88"/>
      <c r="L9" s="94"/>
      <c r="M9" s="89"/>
      <c r="N9" s="88"/>
      <c r="O9" s="94"/>
      <c r="P9" s="89"/>
      <c r="Q9" s="87"/>
      <c r="R9" s="98"/>
      <c r="S9" s="98"/>
      <c r="T9" s="98"/>
      <c r="U9" s="98"/>
      <c r="V9" s="98"/>
      <c r="W9" s="98"/>
      <c r="X9" s="88"/>
      <c r="Y9" s="88"/>
      <c r="Z9" s="89"/>
      <c r="AA9" s="30">
        <f>SUM(Таблица3[[#This Row],[Д1]:[П3]])</f>
        <v>0</v>
      </c>
      <c r="AB9" s="30">
        <f>SUM(Таблица3[[#This Row],[З5]:[Т2]])</f>
        <v>0</v>
      </c>
      <c r="AC9" s="30">
        <f>SUM(Таблица3[[#This Row],[Сумма ПБ за УЧ]:[Сумма ПБ за ПЧ]])</f>
        <v>0</v>
      </c>
      <c r="AD9" s="31">
        <f>Таблица3[[#This Row],[Общее количество  ПБ]]/20</f>
        <v>0</v>
      </c>
      <c r="AE9" s="28" t="str">
        <f>IF(Таблица3[[#This Row],[Общее количество  ПБ]]&gt;=18,"Да","Нет")</f>
        <v>Нет</v>
      </c>
      <c r="AF9" s="28" t="str">
        <f>IF(Таблица3[[#This Row],[Сумма ПБ за УЧ]]&gt;=9,"Да","Нет")</f>
        <v>Нет</v>
      </c>
      <c r="AG9" s="28" t="str">
        <f>IF(Таблица3[[#This Row],[Общее количество  ПБ]]&gt;=18,"Да","Нет")</f>
        <v>Нет</v>
      </c>
    </row>
    <row r="10" spans="1:33" x14ac:dyDescent="0.25">
      <c r="A10" s="84"/>
      <c r="B10" s="95"/>
      <c r="C10" s="99"/>
      <c r="D10" s="87"/>
      <c r="E10" s="87"/>
      <c r="F10" s="87"/>
      <c r="G10" s="88"/>
      <c r="H10" s="89"/>
      <c r="I10" s="88"/>
      <c r="J10" s="89"/>
      <c r="K10" s="88"/>
      <c r="L10" s="94"/>
      <c r="M10" s="89"/>
      <c r="N10" s="88"/>
      <c r="O10" s="94"/>
      <c r="P10" s="89"/>
      <c r="Q10" s="87"/>
      <c r="R10" s="98"/>
      <c r="S10" s="98"/>
      <c r="T10" s="98"/>
      <c r="U10" s="98"/>
      <c r="V10" s="98"/>
      <c r="W10" s="98"/>
      <c r="X10" s="88"/>
      <c r="Y10" s="88"/>
      <c r="Z10" s="89"/>
      <c r="AA10" s="30">
        <f>SUM(Таблица3[[#This Row],[Д1]:[П3]])</f>
        <v>0</v>
      </c>
      <c r="AB10" s="30">
        <f>SUM(Таблица3[[#This Row],[З5]:[Т2]])</f>
        <v>0</v>
      </c>
      <c r="AC10" s="30">
        <f>SUM(Таблица3[[#This Row],[Сумма ПБ за УЧ]:[Сумма ПБ за ПЧ]])</f>
        <v>0</v>
      </c>
      <c r="AD10" s="31">
        <f>Таблица3[[#This Row],[Общее количество  ПБ]]/20</f>
        <v>0</v>
      </c>
      <c r="AE10" s="28" t="str">
        <f>IF(Таблица3[[#This Row],[Общее количество  ПБ]]&gt;=18,"Да","Нет")</f>
        <v>Нет</v>
      </c>
      <c r="AF10" s="28" t="str">
        <f>IF(Таблица3[[#This Row],[Сумма ПБ за УЧ]]&gt;=9,"Да","Нет")</f>
        <v>Нет</v>
      </c>
      <c r="AG10" s="28" t="str">
        <f>IF(Таблица3[[#This Row],[Общее количество  ПБ]]&gt;=18,"Да","Нет")</f>
        <v>Нет</v>
      </c>
    </row>
    <row r="11" spans="1:33" x14ac:dyDescent="0.25">
      <c r="A11" s="84"/>
      <c r="B11" s="95"/>
      <c r="C11" s="99"/>
      <c r="D11" s="87"/>
      <c r="E11" s="87"/>
      <c r="F11" s="87"/>
      <c r="G11" s="88"/>
      <c r="H11" s="89"/>
      <c r="I11" s="88"/>
      <c r="J11" s="89"/>
      <c r="K11" s="88"/>
      <c r="L11" s="94"/>
      <c r="M11" s="89"/>
      <c r="N11" s="88"/>
      <c r="O11" s="94"/>
      <c r="P11" s="89"/>
      <c r="Q11" s="87"/>
      <c r="R11" s="98"/>
      <c r="S11" s="98"/>
      <c r="T11" s="98"/>
      <c r="U11" s="98"/>
      <c r="V11" s="98"/>
      <c r="W11" s="98"/>
      <c r="X11" s="88"/>
      <c r="Y11" s="88"/>
      <c r="Z11" s="89"/>
      <c r="AA11" s="30">
        <f>SUM(Таблица3[[#This Row],[Д1]:[П3]])</f>
        <v>0</v>
      </c>
      <c r="AB11" s="30">
        <f>SUM(Таблица3[[#This Row],[З5]:[Т2]])</f>
        <v>0</v>
      </c>
      <c r="AC11" s="30">
        <f>SUM(Таблица3[[#This Row],[Сумма ПБ за УЧ]:[Сумма ПБ за ПЧ]])</f>
        <v>0</v>
      </c>
      <c r="AD11" s="31">
        <f>Таблица3[[#This Row],[Общее количество  ПБ]]/20</f>
        <v>0</v>
      </c>
      <c r="AE11" s="28" t="str">
        <f>IF(Таблица3[[#This Row],[Общее количество  ПБ]]&gt;=18,"Да","Нет")</f>
        <v>Нет</v>
      </c>
      <c r="AF11" s="28" t="str">
        <f>IF(Таблица3[[#This Row],[Сумма ПБ за УЧ]]&gt;=9,"Да","Нет")</f>
        <v>Нет</v>
      </c>
      <c r="AG11" s="28" t="str">
        <f>IF(Таблица3[[#This Row],[Общее количество  ПБ]]&gt;=18,"Да","Нет")</f>
        <v>Нет</v>
      </c>
    </row>
    <row r="12" spans="1:33" x14ac:dyDescent="0.25">
      <c r="A12" s="84"/>
      <c r="B12" s="95"/>
      <c r="C12" s="99"/>
      <c r="D12" s="87"/>
      <c r="E12" s="87"/>
      <c r="F12" s="87"/>
      <c r="G12" s="88"/>
      <c r="H12" s="89"/>
      <c r="I12" s="88"/>
      <c r="J12" s="89"/>
      <c r="K12" s="88"/>
      <c r="L12" s="94"/>
      <c r="M12" s="89"/>
      <c r="N12" s="88"/>
      <c r="O12" s="94"/>
      <c r="P12" s="89"/>
      <c r="Q12" s="87"/>
      <c r="R12" s="98"/>
      <c r="S12" s="98"/>
      <c r="T12" s="98"/>
      <c r="U12" s="98"/>
      <c r="V12" s="98"/>
      <c r="W12" s="98"/>
      <c r="X12" s="88"/>
      <c r="Y12" s="88"/>
      <c r="Z12" s="89"/>
      <c r="AA12" s="30">
        <f>SUM(Таблица3[[#This Row],[Д1]:[П3]])</f>
        <v>0</v>
      </c>
      <c r="AB12" s="30">
        <f>SUM(Таблица3[[#This Row],[З5]:[Т2]])</f>
        <v>0</v>
      </c>
      <c r="AC12" s="30">
        <f>SUM(Таблица3[[#This Row],[Сумма ПБ за УЧ]:[Сумма ПБ за ПЧ]])</f>
        <v>0</v>
      </c>
      <c r="AD12" s="31">
        <f>Таблица3[[#This Row],[Общее количество  ПБ]]/20</f>
        <v>0</v>
      </c>
      <c r="AE12" s="28" t="str">
        <f>IF(Таблица3[[#This Row],[Общее количество  ПБ]]&gt;=18,"Да","Нет")</f>
        <v>Нет</v>
      </c>
      <c r="AF12" s="28" t="str">
        <f>IF(Таблица3[[#This Row],[Сумма ПБ за УЧ]]&gt;=9,"Да","Нет")</f>
        <v>Нет</v>
      </c>
      <c r="AG12" s="28" t="str">
        <f>IF(Таблица3[[#This Row],[Общее количество  ПБ]]&gt;=18,"Да","Нет")</f>
        <v>Нет</v>
      </c>
    </row>
    <row r="13" spans="1:33" x14ac:dyDescent="0.25">
      <c r="A13" s="84"/>
      <c r="B13" s="95"/>
      <c r="C13" s="99"/>
      <c r="D13" s="87"/>
      <c r="E13" s="87"/>
      <c r="F13" s="87"/>
      <c r="G13" s="88"/>
      <c r="H13" s="89"/>
      <c r="I13" s="88"/>
      <c r="J13" s="89"/>
      <c r="K13" s="88"/>
      <c r="L13" s="94"/>
      <c r="M13" s="89"/>
      <c r="N13" s="88"/>
      <c r="O13" s="94"/>
      <c r="P13" s="89"/>
      <c r="Q13" s="87"/>
      <c r="R13" s="98"/>
      <c r="S13" s="98"/>
      <c r="T13" s="98"/>
      <c r="U13" s="98"/>
      <c r="V13" s="98"/>
      <c r="W13" s="98"/>
      <c r="X13" s="88"/>
      <c r="Y13" s="88"/>
      <c r="Z13" s="89"/>
      <c r="AA13" s="30">
        <f>SUM(Таблица3[[#This Row],[Д1]:[П3]])</f>
        <v>0</v>
      </c>
      <c r="AB13" s="30">
        <f>SUM(Таблица3[[#This Row],[З5]:[Т2]])</f>
        <v>0</v>
      </c>
      <c r="AC13" s="30">
        <f>SUM(Таблица3[[#This Row],[Сумма ПБ за УЧ]:[Сумма ПБ за ПЧ]])</f>
        <v>0</v>
      </c>
      <c r="AD13" s="31">
        <f>Таблица3[[#This Row],[Общее количество  ПБ]]/20</f>
        <v>0</v>
      </c>
      <c r="AE13" s="28" t="str">
        <f>IF(Таблица3[[#This Row],[Общее количество  ПБ]]&gt;=18,"Да","Нет")</f>
        <v>Нет</v>
      </c>
      <c r="AF13" s="28" t="str">
        <f>IF(Таблица3[[#This Row],[Сумма ПБ за УЧ]]&gt;=9,"Да","Нет")</f>
        <v>Нет</v>
      </c>
      <c r="AG13" s="28" t="str">
        <f>IF(Таблица3[[#This Row],[Общее количество  ПБ]]&gt;=18,"Да","Нет")</f>
        <v>Нет</v>
      </c>
    </row>
    <row r="14" spans="1:33" x14ac:dyDescent="0.25">
      <c r="A14" s="84"/>
      <c r="B14" s="95"/>
      <c r="C14" s="99"/>
      <c r="D14" s="87"/>
      <c r="E14" s="87"/>
      <c r="F14" s="87"/>
      <c r="G14" s="88"/>
      <c r="H14" s="89"/>
      <c r="I14" s="88"/>
      <c r="J14" s="89"/>
      <c r="K14" s="88"/>
      <c r="L14" s="94"/>
      <c r="M14" s="89"/>
      <c r="N14" s="88"/>
      <c r="O14" s="94"/>
      <c r="P14" s="89"/>
      <c r="Q14" s="87"/>
      <c r="R14" s="98"/>
      <c r="S14" s="98"/>
      <c r="T14" s="98"/>
      <c r="U14" s="98"/>
      <c r="V14" s="98"/>
      <c r="W14" s="98"/>
      <c r="X14" s="88"/>
      <c r="Y14" s="88"/>
      <c r="Z14" s="89"/>
      <c r="AA14" s="30">
        <f>SUM(Таблица3[[#This Row],[Д1]:[П3]])</f>
        <v>0</v>
      </c>
      <c r="AB14" s="30">
        <f>SUM(Таблица3[[#This Row],[З5]:[Т2]])</f>
        <v>0</v>
      </c>
      <c r="AC14" s="30">
        <f>SUM(Таблица3[[#This Row],[Сумма ПБ за УЧ]:[Сумма ПБ за ПЧ]])</f>
        <v>0</v>
      </c>
      <c r="AD14" s="31">
        <f>Таблица3[[#This Row],[Общее количество  ПБ]]/20</f>
        <v>0</v>
      </c>
      <c r="AE14" s="28" t="str">
        <f>IF(Таблица3[[#This Row],[Общее количество  ПБ]]&gt;=18,"Да","Нет")</f>
        <v>Нет</v>
      </c>
      <c r="AF14" s="28" t="str">
        <f>IF(Таблица3[[#This Row],[Сумма ПБ за УЧ]]&gt;=9,"Да","Нет")</f>
        <v>Нет</v>
      </c>
      <c r="AG14" s="28" t="str">
        <f>IF(Таблица3[[#This Row],[Общее количество  ПБ]]&gt;=18,"Да","Нет")</f>
        <v>Нет</v>
      </c>
    </row>
    <row r="15" spans="1:33" x14ac:dyDescent="0.25">
      <c r="A15" s="84"/>
      <c r="B15" s="95"/>
      <c r="C15" s="99"/>
      <c r="D15" s="87"/>
      <c r="E15" s="87"/>
      <c r="F15" s="87"/>
      <c r="G15" s="88"/>
      <c r="H15" s="89"/>
      <c r="I15" s="88"/>
      <c r="J15" s="89"/>
      <c r="K15" s="88"/>
      <c r="L15" s="94"/>
      <c r="M15" s="89"/>
      <c r="N15" s="88"/>
      <c r="O15" s="94"/>
      <c r="P15" s="89"/>
      <c r="Q15" s="87"/>
      <c r="R15" s="98"/>
      <c r="S15" s="98"/>
      <c r="T15" s="98"/>
      <c r="U15" s="98"/>
      <c r="V15" s="98"/>
      <c r="W15" s="98"/>
      <c r="X15" s="88"/>
      <c r="Y15" s="88"/>
      <c r="Z15" s="89"/>
      <c r="AA15" s="30">
        <f>SUM(Таблица3[[#This Row],[Д1]:[П3]])</f>
        <v>0</v>
      </c>
      <c r="AB15" s="30">
        <f>SUM(Таблица3[[#This Row],[З5]:[Т2]])</f>
        <v>0</v>
      </c>
      <c r="AC15" s="30">
        <f>SUM(Таблица3[[#This Row],[Сумма ПБ за УЧ]:[Сумма ПБ за ПЧ]])</f>
        <v>0</v>
      </c>
      <c r="AD15" s="31">
        <f>Таблица3[[#This Row],[Общее количество  ПБ]]/20</f>
        <v>0</v>
      </c>
      <c r="AE15" s="28" t="str">
        <f>IF(Таблица3[[#This Row],[Общее количество  ПБ]]&gt;=18,"Да","Нет")</f>
        <v>Нет</v>
      </c>
      <c r="AF15" s="28" t="str">
        <f>IF(Таблица3[[#This Row],[Сумма ПБ за УЧ]]&gt;=9,"Да","Нет")</f>
        <v>Нет</v>
      </c>
      <c r="AG15" s="28" t="str">
        <f>IF(Таблица3[[#This Row],[Общее количество  ПБ]]&gt;=18,"Да","Нет")</f>
        <v>Нет</v>
      </c>
    </row>
    <row r="16" spans="1:33" x14ac:dyDescent="0.25">
      <c r="A16" s="84"/>
      <c r="B16" s="95"/>
      <c r="C16" s="99"/>
      <c r="D16" s="87"/>
      <c r="E16" s="87"/>
      <c r="F16" s="87"/>
      <c r="G16" s="88"/>
      <c r="H16" s="89"/>
      <c r="I16" s="88"/>
      <c r="J16" s="89"/>
      <c r="K16" s="88"/>
      <c r="L16" s="94"/>
      <c r="M16" s="89"/>
      <c r="N16" s="88"/>
      <c r="O16" s="94"/>
      <c r="P16" s="89"/>
      <c r="Q16" s="87"/>
      <c r="R16" s="98"/>
      <c r="S16" s="98"/>
      <c r="T16" s="98"/>
      <c r="U16" s="98"/>
      <c r="V16" s="98"/>
      <c r="W16" s="98"/>
      <c r="X16" s="88"/>
      <c r="Y16" s="88"/>
      <c r="Z16" s="89"/>
      <c r="AA16" s="30">
        <f>SUM(Таблица3[[#This Row],[Д1]:[П3]])</f>
        <v>0</v>
      </c>
      <c r="AB16" s="30">
        <f>SUM(Таблица3[[#This Row],[З5]:[Т2]])</f>
        <v>0</v>
      </c>
      <c r="AC16" s="30">
        <f>SUM(Таблица3[[#This Row],[Сумма ПБ за УЧ]:[Сумма ПБ за ПЧ]])</f>
        <v>0</v>
      </c>
      <c r="AD16" s="31">
        <f>Таблица3[[#This Row],[Общее количество  ПБ]]/20</f>
        <v>0</v>
      </c>
      <c r="AE16" s="28" t="str">
        <f>IF(Таблица3[[#This Row],[Общее количество  ПБ]]&gt;=18,"Да","Нет")</f>
        <v>Нет</v>
      </c>
      <c r="AF16" s="28" t="str">
        <f>IF(Таблица3[[#This Row],[Сумма ПБ за УЧ]]&gt;=9,"Да","Нет")</f>
        <v>Нет</v>
      </c>
      <c r="AG16" s="28" t="str">
        <f>IF(Таблица3[[#This Row],[Общее количество  ПБ]]&gt;=18,"Да","Нет")</f>
        <v>Нет</v>
      </c>
    </row>
    <row r="17" spans="1:34" x14ac:dyDescent="0.25">
      <c r="A17" s="84"/>
      <c r="B17" s="95"/>
      <c r="C17" s="99"/>
      <c r="D17" s="87"/>
      <c r="E17" s="87"/>
      <c r="F17" s="87"/>
      <c r="G17" s="88"/>
      <c r="H17" s="89"/>
      <c r="I17" s="88"/>
      <c r="J17" s="89"/>
      <c r="K17" s="88"/>
      <c r="L17" s="94"/>
      <c r="M17" s="89"/>
      <c r="N17" s="88"/>
      <c r="O17" s="94"/>
      <c r="P17" s="89"/>
      <c r="Q17" s="87"/>
      <c r="R17" s="98"/>
      <c r="S17" s="98"/>
      <c r="T17" s="98"/>
      <c r="U17" s="98"/>
      <c r="V17" s="98"/>
      <c r="W17" s="98"/>
      <c r="X17" s="88"/>
      <c r="Y17" s="88"/>
      <c r="Z17" s="89"/>
      <c r="AA17" s="30">
        <f>SUM(Таблица3[[#This Row],[Д1]:[П3]])</f>
        <v>0</v>
      </c>
      <c r="AB17" s="30">
        <f>SUM(Таблица3[[#This Row],[З5]:[Т2]])</f>
        <v>0</v>
      </c>
      <c r="AC17" s="30">
        <f>SUM(Таблица3[[#This Row],[Сумма ПБ за УЧ]:[Сумма ПБ за ПЧ]])</f>
        <v>0</v>
      </c>
      <c r="AD17" s="31">
        <f>Таблица3[[#This Row],[Общее количество  ПБ]]/20</f>
        <v>0</v>
      </c>
      <c r="AE17" s="28" t="str">
        <f>IF(Таблица3[[#This Row],[Общее количество  ПБ]]&gt;=18,"Да","Нет")</f>
        <v>Нет</v>
      </c>
      <c r="AF17" s="28" t="str">
        <f>IF(Таблица3[[#This Row],[Сумма ПБ за УЧ]]&gt;=9,"Да","Нет")</f>
        <v>Нет</v>
      </c>
      <c r="AG17" s="28" t="str">
        <f>IF(Таблица3[[#This Row],[Общее количество  ПБ]]&gt;=18,"Да","Нет")</f>
        <v>Нет</v>
      </c>
    </row>
    <row r="18" spans="1:34" x14ac:dyDescent="0.25">
      <c r="A18" s="84"/>
      <c r="B18" s="95"/>
      <c r="C18" s="99"/>
      <c r="D18" s="87"/>
      <c r="E18" s="87"/>
      <c r="F18" s="87"/>
      <c r="G18" s="88"/>
      <c r="H18" s="89"/>
      <c r="I18" s="88"/>
      <c r="J18" s="89"/>
      <c r="K18" s="88"/>
      <c r="L18" s="94"/>
      <c r="M18" s="89"/>
      <c r="N18" s="88"/>
      <c r="O18" s="94"/>
      <c r="P18" s="89"/>
      <c r="Q18" s="87"/>
      <c r="R18" s="98"/>
      <c r="S18" s="98"/>
      <c r="T18" s="98"/>
      <c r="U18" s="98"/>
      <c r="V18" s="98"/>
      <c r="W18" s="98"/>
      <c r="X18" s="88"/>
      <c r="Y18" s="88"/>
      <c r="Z18" s="89"/>
      <c r="AA18" s="30">
        <f>SUM(Таблица3[[#This Row],[Д1]:[П3]])</f>
        <v>0</v>
      </c>
      <c r="AB18" s="30">
        <f>SUM(Таблица3[[#This Row],[З5]:[Т2]])</f>
        <v>0</v>
      </c>
      <c r="AC18" s="30">
        <f>SUM(Таблица3[[#This Row],[Сумма ПБ за УЧ]:[Сумма ПБ за ПЧ]])</f>
        <v>0</v>
      </c>
      <c r="AD18" s="31">
        <f>Таблица3[[#This Row],[Общее количество  ПБ]]/20</f>
        <v>0</v>
      </c>
      <c r="AE18" s="28" t="str">
        <f>IF(Таблица3[[#This Row],[Общее количество  ПБ]]&gt;=18,"Да","Нет")</f>
        <v>Нет</v>
      </c>
      <c r="AF18" s="28" t="str">
        <f>IF(Таблица3[[#This Row],[Сумма ПБ за УЧ]]&gt;=9,"Да","Нет")</f>
        <v>Нет</v>
      </c>
      <c r="AG18" s="28" t="str">
        <f>IF(Таблица3[[#This Row],[Общее количество  ПБ]]&gt;=18,"Да","Нет")</f>
        <v>Нет</v>
      </c>
    </row>
    <row r="19" spans="1:34" x14ac:dyDescent="0.25">
      <c r="A19" s="84"/>
      <c r="B19" s="95"/>
      <c r="C19" s="99"/>
      <c r="D19" s="87"/>
      <c r="E19" s="87"/>
      <c r="F19" s="87"/>
      <c r="G19" s="88"/>
      <c r="H19" s="89"/>
      <c r="I19" s="88"/>
      <c r="J19" s="89"/>
      <c r="K19" s="88"/>
      <c r="L19" s="94"/>
      <c r="M19" s="89"/>
      <c r="N19" s="88"/>
      <c r="O19" s="94"/>
      <c r="P19" s="89"/>
      <c r="Q19" s="87"/>
      <c r="R19" s="98"/>
      <c r="S19" s="98"/>
      <c r="T19" s="98"/>
      <c r="U19" s="98"/>
      <c r="V19" s="98"/>
      <c r="W19" s="98"/>
      <c r="X19" s="88"/>
      <c r="Y19" s="88"/>
      <c r="Z19" s="89"/>
      <c r="AA19" s="30">
        <f>SUM(Таблица3[[#This Row],[Д1]:[П3]])</f>
        <v>0</v>
      </c>
      <c r="AB19" s="30">
        <f>SUM(Таблица3[[#This Row],[З5]:[Т2]])</f>
        <v>0</v>
      </c>
      <c r="AC19" s="30">
        <f>SUM(Таблица3[[#This Row],[Сумма ПБ за УЧ]:[Сумма ПБ за ПЧ]])</f>
        <v>0</v>
      </c>
      <c r="AD19" s="31">
        <f>Таблица3[[#This Row],[Общее количество  ПБ]]/20</f>
        <v>0</v>
      </c>
      <c r="AE19" s="28" t="str">
        <f>IF(Таблица3[[#This Row],[Общее количество  ПБ]]&gt;=18,"Да","Нет")</f>
        <v>Нет</v>
      </c>
      <c r="AF19" s="28" t="str">
        <f>IF(Таблица3[[#This Row],[Сумма ПБ за УЧ]]&gt;=9,"Да","Нет")</f>
        <v>Нет</v>
      </c>
      <c r="AG19" s="28" t="str">
        <f>IF(Таблица3[[#This Row],[Общее количество  ПБ]]&gt;=18,"Да","Нет")</f>
        <v>Нет</v>
      </c>
    </row>
    <row r="20" spans="1:34" x14ac:dyDescent="0.25">
      <c r="A20" s="109">
        <v>1</v>
      </c>
      <c r="B20" s="110"/>
      <c r="C20" s="166"/>
      <c r="D20" s="112"/>
      <c r="E20" s="112"/>
      <c r="F20" s="112"/>
      <c r="G20" s="113"/>
      <c r="H20" s="115"/>
      <c r="I20" s="113"/>
      <c r="J20" s="115"/>
      <c r="K20" s="113"/>
      <c r="L20" s="128"/>
      <c r="M20" s="115"/>
      <c r="N20" s="113"/>
      <c r="O20" s="128"/>
      <c r="P20" s="115"/>
      <c r="Q20" s="153"/>
      <c r="R20" s="154"/>
      <c r="S20" s="154"/>
      <c r="T20" s="154"/>
      <c r="U20" s="154"/>
      <c r="V20" s="154"/>
      <c r="W20" s="154"/>
      <c r="X20" s="155"/>
      <c r="Y20" s="155"/>
      <c r="Z20" s="157"/>
      <c r="AA20" s="119">
        <f>SUM(Таблица3[[#This Row],[Д1]:[П3]])</f>
        <v>0</v>
      </c>
      <c r="AB20" s="119">
        <f>SUM(Таблица3[[#This Row],[З5]:[Т2]])</f>
        <v>0</v>
      </c>
      <c r="AC20" s="119">
        <f>SUM(Таблица3[[#This Row],[Сумма ПБ за УЧ]:[Сумма ПБ за ПЧ]])</f>
        <v>0</v>
      </c>
      <c r="AD20" s="118">
        <f>Таблица3[[#This Row],[Общее количество  ПБ]]/20</f>
        <v>0</v>
      </c>
      <c r="AE20" s="118" t="str">
        <f>IF(Таблица3[[#This Row],[Сумма ПБ за УЧ]]&gt;=9,"Да","Нет")</f>
        <v>Нет</v>
      </c>
      <c r="AF20" s="118" t="str">
        <f>IF(Таблица3[[#This Row],[Сумма ПБ за УЧ]]&gt;=9,"Да","Нет")</f>
        <v>Нет</v>
      </c>
      <c r="AG20" s="118" t="str">
        <f>IF(Таблица3[[#This Row],[Сумма ПБ за УЧ]]&gt;=9,"Да","Нет")</f>
        <v>Нет</v>
      </c>
      <c r="AH20" s="192" t="s">
        <v>241</v>
      </c>
    </row>
    <row r="21" spans="1:34" x14ac:dyDescent="0.25">
      <c r="A21" s="109"/>
      <c r="B21" s="110"/>
      <c r="C21" s="166"/>
      <c r="D21" s="112"/>
      <c r="E21" s="112"/>
      <c r="F21" s="112"/>
      <c r="G21" s="113"/>
      <c r="H21" s="115"/>
      <c r="I21" s="113"/>
      <c r="J21" s="115"/>
      <c r="K21" s="113"/>
      <c r="L21" s="128"/>
      <c r="M21" s="115"/>
      <c r="N21" s="113"/>
      <c r="O21" s="128"/>
      <c r="P21" s="115"/>
      <c r="Q21" s="153"/>
      <c r="R21" s="154"/>
      <c r="S21" s="154"/>
      <c r="T21" s="154"/>
      <c r="U21" s="154"/>
      <c r="V21" s="154"/>
      <c r="W21" s="154"/>
      <c r="X21" s="155"/>
      <c r="Y21" s="155"/>
      <c r="Z21" s="157"/>
      <c r="AA21" s="119">
        <f>SUM(Таблица3[[#This Row],[Д1]:[П3]])</f>
        <v>0</v>
      </c>
      <c r="AB21" s="119">
        <f>SUM(Таблица3[[#This Row],[З5]:[Т2]])</f>
        <v>0</v>
      </c>
      <c r="AC21" s="119">
        <f>SUM(Таблица3[[#This Row],[Сумма ПБ за УЧ]:[Сумма ПБ за ПЧ]])</f>
        <v>0</v>
      </c>
      <c r="AD21" s="120">
        <f>Таблица3[[#This Row],[Общее количество  ПБ]]/20</f>
        <v>0</v>
      </c>
      <c r="AE21" s="118" t="str">
        <f>IF(Таблица3[[#This Row],[Сумма ПБ за УЧ]]&gt;=9,"Да","Нет")</f>
        <v>Нет</v>
      </c>
      <c r="AF21" s="118" t="str">
        <f>IF(Таблица3[[#This Row],[Сумма ПБ за УЧ]]&gt;=9,"Да","Нет")</f>
        <v>Нет</v>
      </c>
      <c r="AG21" s="118" t="str">
        <f>IF(Таблица3[[#This Row],[Сумма ПБ за УЧ]]&gt;=9,"Да","Нет")</f>
        <v>Нет</v>
      </c>
      <c r="AH21" s="192"/>
    </row>
    <row r="22" spans="1:34" x14ac:dyDescent="0.25">
      <c r="A22" s="109"/>
      <c r="B22" s="110"/>
      <c r="C22" s="166"/>
      <c r="D22" s="121"/>
      <c r="E22" s="121"/>
      <c r="F22" s="121"/>
      <c r="G22" s="122"/>
      <c r="H22" s="124"/>
      <c r="I22" s="122"/>
      <c r="J22" s="124"/>
      <c r="K22" s="122"/>
      <c r="L22" s="123"/>
      <c r="M22" s="124"/>
      <c r="N22" s="122"/>
      <c r="O22" s="123"/>
      <c r="P22" s="124"/>
      <c r="Q22" s="161"/>
      <c r="R22" s="162"/>
      <c r="S22" s="162"/>
      <c r="T22" s="162"/>
      <c r="U22" s="162"/>
      <c r="V22" s="162"/>
      <c r="W22" s="162"/>
      <c r="X22" s="163"/>
      <c r="Y22" s="163"/>
      <c r="Z22" s="165"/>
      <c r="AA22" s="126">
        <f>SUM(Таблица3[[#This Row],[Д1]:[П3]])</f>
        <v>0</v>
      </c>
      <c r="AB22" s="126">
        <f>SUM(Таблица3[[#This Row],[З5]:[Т2]])</f>
        <v>0</v>
      </c>
      <c r="AC22" s="126">
        <f>SUM(Таблица3[[#This Row],[Сумма ПБ за УЧ]:[Сумма ПБ за ПЧ]])</f>
        <v>0</v>
      </c>
      <c r="AD22" s="127">
        <f>Таблица3[[#This Row],[Общее количество  ПБ]]/20</f>
        <v>0</v>
      </c>
      <c r="AE22" s="118" t="str">
        <f>IF(Таблица3[[#This Row],[Сумма ПБ за УЧ]]&gt;=9,"Да","Нет")</f>
        <v>Нет</v>
      </c>
      <c r="AF22" s="118" t="str">
        <f>IF(Таблица3[[#This Row],[Сумма ПБ за УЧ]]&gt;=9,"Да","Нет")</f>
        <v>Нет</v>
      </c>
      <c r="AG22" s="118" t="str">
        <f>IF(Таблица3[[#This Row],[Сумма ПБ за УЧ]]&gt;=9,"Да","Нет")</f>
        <v>Нет</v>
      </c>
      <c r="AH22" s="192"/>
    </row>
    <row r="23" spans="1:34" x14ac:dyDescent="0.25">
      <c r="A23" s="109"/>
      <c r="B23" s="110"/>
      <c r="C23" s="166"/>
      <c r="D23" s="121"/>
      <c r="E23" s="121"/>
      <c r="F23" s="121"/>
      <c r="G23" s="122"/>
      <c r="H23" s="124"/>
      <c r="I23" s="122"/>
      <c r="J23" s="124"/>
      <c r="K23" s="122"/>
      <c r="L23" s="123"/>
      <c r="M23" s="124"/>
      <c r="N23" s="122"/>
      <c r="O23" s="123"/>
      <c r="P23" s="124"/>
      <c r="Q23" s="161"/>
      <c r="R23" s="162"/>
      <c r="S23" s="162"/>
      <c r="T23" s="162"/>
      <c r="U23" s="162"/>
      <c r="V23" s="162"/>
      <c r="W23" s="162"/>
      <c r="X23" s="163"/>
      <c r="Y23" s="163"/>
      <c r="Z23" s="165"/>
      <c r="AA23" s="126">
        <f>SUM(Таблица3[[#This Row],[Д1]:[П3]])</f>
        <v>0</v>
      </c>
      <c r="AB23" s="126">
        <f>SUM(Таблица3[[#This Row],[З5]:[Т2]])</f>
        <v>0</v>
      </c>
      <c r="AC23" s="126">
        <f>SUM(Таблица3[[#This Row],[Сумма ПБ за УЧ]:[Сумма ПБ за ПЧ]])</f>
        <v>0</v>
      </c>
      <c r="AD23" s="127">
        <f>Таблица3[[#This Row],[Общее количество  ПБ]]/20</f>
        <v>0</v>
      </c>
      <c r="AE23" s="118" t="str">
        <f>IF(Таблица3[[#This Row],[Сумма ПБ за УЧ]]&gt;=9,"Да","Нет")</f>
        <v>Нет</v>
      </c>
      <c r="AF23" s="118" t="str">
        <f>IF(Таблица3[[#This Row],[Сумма ПБ за УЧ]]&gt;=9,"Да","Нет")</f>
        <v>Нет</v>
      </c>
      <c r="AG23" s="118" t="str">
        <f>IF(Таблица3[[#This Row],[Сумма ПБ за УЧ]]&gt;=9,"Да","Нет")</f>
        <v>Нет</v>
      </c>
      <c r="AH23" s="192"/>
    </row>
    <row r="24" spans="1:34" x14ac:dyDescent="0.25">
      <c r="A24" s="109"/>
      <c r="B24" s="110"/>
      <c r="C24" s="112"/>
      <c r="D24" s="112"/>
      <c r="E24" s="112"/>
      <c r="F24" s="112"/>
      <c r="G24" s="113"/>
      <c r="H24" s="115"/>
      <c r="I24" s="113"/>
      <c r="J24" s="115"/>
      <c r="K24" s="113"/>
      <c r="L24" s="128"/>
      <c r="M24" s="115"/>
      <c r="N24" s="113"/>
      <c r="O24" s="128"/>
      <c r="P24" s="115"/>
      <c r="Q24" s="153"/>
      <c r="R24" s="154"/>
      <c r="S24" s="154"/>
      <c r="T24" s="154"/>
      <c r="U24" s="154"/>
      <c r="V24" s="154"/>
      <c r="W24" s="154"/>
      <c r="X24" s="155"/>
      <c r="Y24" s="155"/>
      <c r="Z24" s="157"/>
      <c r="AA24" s="119">
        <f>SUM(Таблица3[[#This Row],[Д1]:[П3]])</f>
        <v>0</v>
      </c>
      <c r="AB24" s="119">
        <f>SUM(Таблица3[[#This Row],[З5]:[Т2]])</f>
        <v>0</v>
      </c>
      <c r="AC24" s="119">
        <f>SUM(Таблица3[[#This Row],[Сумма ПБ за УЧ]:[Сумма ПБ за ПЧ]])</f>
        <v>0</v>
      </c>
      <c r="AD24" s="120">
        <f>Таблица3[[#This Row],[Общее количество  ПБ]]/20</f>
        <v>0</v>
      </c>
      <c r="AE24" s="118" t="str">
        <f>IF(Таблица3[[#This Row],[Сумма ПБ за УЧ]]&gt;=9,"Да","Нет")</f>
        <v>Нет</v>
      </c>
      <c r="AF24" s="118" t="str">
        <f>IF(Таблица3[[#This Row],[Сумма ПБ за УЧ]]&gt;=9,"Да","Нет")</f>
        <v>Нет</v>
      </c>
      <c r="AG24" s="118" t="str">
        <f>IF(Таблица3[[#This Row],[Сумма ПБ за УЧ]]&gt;=9,"Да","Нет")</f>
        <v>Нет</v>
      </c>
      <c r="AH24" s="192"/>
    </row>
    <row r="25" spans="1:34" x14ac:dyDescent="0.25">
      <c r="A25" s="109"/>
      <c r="B25" s="110"/>
      <c r="C25" s="112"/>
      <c r="D25" s="112"/>
      <c r="E25" s="112"/>
      <c r="F25" s="112"/>
      <c r="G25" s="113"/>
      <c r="H25" s="115"/>
      <c r="I25" s="113"/>
      <c r="J25" s="115"/>
      <c r="K25" s="113"/>
      <c r="L25" s="128"/>
      <c r="M25" s="115"/>
      <c r="N25" s="113"/>
      <c r="O25" s="128"/>
      <c r="P25" s="115"/>
      <c r="Q25" s="153"/>
      <c r="R25" s="154"/>
      <c r="S25" s="154"/>
      <c r="T25" s="154"/>
      <c r="U25" s="154"/>
      <c r="V25" s="154"/>
      <c r="W25" s="154"/>
      <c r="X25" s="155"/>
      <c r="Y25" s="155"/>
      <c r="Z25" s="157"/>
      <c r="AA25" s="119">
        <f>SUM(Таблица3[[#This Row],[Д1]:[П3]])</f>
        <v>0</v>
      </c>
      <c r="AB25" s="119">
        <f>SUM(Таблица3[[#This Row],[З5]:[Т2]])</f>
        <v>0</v>
      </c>
      <c r="AC25" s="119">
        <f>SUM(Таблица3[[#This Row],[Сумма ПБ за УЧ]:[Сумма ПБ за ПЧ]])</f>
        <v>0</v>
      </c>
      <c r="AD25" s="120">
        <f>Таблица3[[#This Row],[Общее количество  ПБ]]/20</f>
        <v>0</v>
      </c>
      <c r="AE25" s="118" t="str">
        <f>IF(Таблица3[[#This Row],[Сумма ПБ за УЧ]]&gt;=9,"Да","Нет")</f>
        <v>Нет</v>
      </c>
      <c r="AF25" s="118" t="str">
        <f>IF(Таблица3[[#This Row],[Сумма ПБ за УЧ]]&gt;=9,"Да","Нет")</f>
        <v>Нет</v>
      </c>
      <c r="AG25" s="118" t="str">
        <f>IF(Таблица3[[#This Row],[Сумма ПБ за УЧ]]&gt;=9,"Да","Нет")</f>
        <v>Нет</v>
      </c>
      <c r="AH25" s="192"/>
    </row>
    <row r="26" spans="1:34" x14ac:dyDescent="0.25">
      <c r="A26" s="109"/>
      <c r="B26" s="110"/>
      <c r="C26" s="112"/>
      <c r="D26" s="112"/>
      <c r="E26" s="112"/>
      <c r="F26" s="112"/>
      <c r="G26" s="113"/>
      <c r="H26" s="115"/>
      <c r="I26" s="113"/>
      <c r="J26" s="115"/>
      <c r="K26" s="113"/>
      <c r="L26" s="128"/>
      <c r="M26" s="115"/>
      <c r="N26" s="113"/>
      <c r="O26" s="128"/>
      <c r="P26" s="115"/>
      <c r="Q26" s="153"/>
      <c r="R26" s="154"/>
      <c r="S26" s="154"/>
      <c r="T26" s="154"/>
      <c r="U26" s="154"/>
      <c r="V26" s="154"/>
      <c r="W26" s="154"/>
      <c r="X26" s="155"/>
      <c r="Y26" s="155"/>
      <c r="Z26" s="157"/>
      <c r="AA26" s="119">
        <f>SUM(Таблица3[[#This Row],[Д1]:[П3]])</f>
        <v>0</v>
      </c>
      <c r="AB26" s="119">
        <f>SUM(Таблица3[[#This Row],[З5]:[Т2]])</f>
        <v>0</v>
      </c>
      <c r="AC26" s="119">
        <f>SUM(Таблица3[[#This Row],[Сумма ПБ за УЧ]:[Сумма ПБ за ПЧ]])</f>
        <v>0</v>
      </c>
      <c r="AD26" s="120">
        <f>Таблица3[[#This Row],[Общее количество  ПБ]]/20</f>
        <v>0</v>
      </c>
      <c r="AE26" s="118" t="str">
        <f>IF(Таблица3[[#This Row],[Сумма ПБ за УЧ]]&gt;=9,"Да","Нет")</f>
        <v>Нет</v>
      </c>
      <c r="AF26" s="118" t="str">
        <f>IF(Таблица3[[#This Row],[Сумма ПБ за УЧ]]&gt;=9,"Да","Нет")</f>
        <v>Нет</v>
      </c>
      <c r="AG26" s="118" t="str">
        <f>IF(Таблица3[[#This Row],[Сумма ПБ за УЧ]]&gt;=9,"Да","Нет")</f>
        <v>Нет</v>
      </c>
      <c r="AH26" s="192"/>
    </row>
    <row r="27" spans="1:34" x14ac:dyDescent="0.25">
      <c r="A27" s="109"/>
      <c r="B27" s="110"/>
      <c r="C27" s="112"/>
      <c r="D27" s="112"/>
      <c r="E27" s="112"/>
      <c r="F27" s="112"/>
      <c r="G27" s="113"/>
      <c r="H27" s="115"/>
      <c r="I27" s="113"/>
      <c r="J27" s="115"/>
      <c r="K27" s="113"/>
      <c r="L27" s="128"/>
      <c r="M27" s="115"/>
      <c r="N27" s="113"/>
      <c r="O27" s="128"/>
      <c r="P27" s="115"/>
      <c r="Q27" s="153"/>
      <c r="R27" s="154"/>
      <c r="S27" s="154"/>
      <c r="T27" s="154"/>
      <c r="U27" s="154"/>
      <c r="V27" s="154"/>
      <c r="W27" s="154"/>
      <c r="X27" s="155"/>
      <c r="Y27" s="155"/>
      <c r="Z27" s="157"/>
      <c r="AA27" s="119">
        <f>SUM(Таблица3[[#This Row],[Д1]:[П3]])</f>
        <v>0</v>
      </c>
      <c r="AB27" s="119">
        <f>SUM(Таблица3[[#This Row],[З5]:[Т2]])</f>
        <v>0</v>
      </c>
      <c r="AC27" s="119">
        <f>SUM(Таблица3[[#This Row],[Сумма ПБ за УЧ]:[Сумма ПБ за ПЧ]])</f>
        <v>0</v>
      </c>
      <c r="AD27" s="120">
        <f>Таблица3[[#This Row],[Общее количество  ПБ]]/20</f>
        <v>0</v>
      </c>
      <c r="AE27" s="118" t="str">
        <f>IF(Таблица3[[#This Row],[Сумма ПБ за УЧ]]&gt;=9,"Да","Нет")</f>
        <v>Нет</v>
      </c>
      <c r="AF27" s="118" t="str">
        <f>IF(Таблица3[[#This Row],[Сумма ПБ за УЧ]]&gt;=9,"Да","Нет")</f>
        <v>Нет</v>
      </c>
      <c r="AG27" s="118" t="str">
        <f>IF(Таблица3[[#This Row],[Сумма ПБ за УЧ]]&gt;=9,"Да","Нет")</f>
        <v>Нет</v>
      </c>
      <c r="AH27" s="192"/>
    </row>
    <row r="28" spans="1:34" x14ac:dyDescent="0.25">
      <c r="A28" s="109"/>
      <c r="B28" s="110"/>
      <c r="C28" s="112"/>
      <c r="D28" s="112"/>
      <c r="E28" s="112"/>
      <c r="F28" s="112"/>
      <c r="G28" s="113"/>
      <c r="H28" s="115"/>
      <c r="I28" s="113"/>
      <c r="J28" s="115"/>
      <c r="K28" s="113"/>
      <c r="L28" s="128"/>
      <c r="M28" s="115"/>
      <c r="N28" s="113"/>
      <c r="O28" s="128"/>
      <c r="P28" s="115"/>
      <c r="Q28" s="153"/>
      <c r="R28" s="154"/>
      <c r="S28" s="154"/>
      <c r="T28" s="154"/>
      <c r="U28" s="154"/>
      <c r="V28" s="154"/>
      <c r="W28" s="154"/>
      <c r="X28" s="155"/>
      <c r="Y28" s="155"/>
      <c r="Z28" s="157"/>
      <c r="AA28" s="119">
        <f>SUM(Таблица3[[#This Row],[Д1]:[П3]])</f>
        <v>0</v>
      </c>
      <c r="AB28" s="119">
        <f>SUM(Таблица3[[#This Row],[З5]:[Т2]])</f>
        <v>0</v>
      </c>
      <c r="AC28" s="119">
        <f>SUM(Таблица3[[#This Row],[Сумма ПБ за УЧ]:[Сумма ПБ за ПЧ]])</f>
        <v>0</v>
      </c>
      <c r="AD28" s="120">
        <f>Таблица3[[#This Row],[Общее количество  ПБ]]/20</f>
        <v>0</v>
      </c>
      <c r="AE28" s="118" t="str">
        <f>IF(Таблица3[[#This Row],[Сумма ПБ за УЧ]]&gt;=9,"Да","Нет")</f>
        <v>Нет</v>
      </c>
      <c r="AF28" s="118" t="str">
        <f>IF(Таблица3[[#This Row],[Сумма ПБ за УЧ]]&gt;=9,"Да","Нет")</f>
        <v>Нет</v>
      </c>
      <c r="AG28" s="118" t="str">
        <f>IF(Таблица3[[#This Row],[Сумма ПБ за УЧ]]&gt;=9,"Да","Нет")</f>
        <v>Нет</v>
      </c>
      <c r="AH28" s="192"/>
    </row>
    <row r="29" spans="1:34" x14ac:dyDescent="0.25">
      <c r="A29" s="109"/>
      <c r="B29" s="110"/>
      <c r="C29" s="112"/>
      <c r="D29" s="112"/>
      <c r="E29" s="112"/>
      <c r="F29" s="112"/>
      <c r="G29" s="113"/>
      <c r="H29" s="115"/>
      <c r="I29" s="113"/>
      <c r="J29" s="115"/>
      <c r="K29" s="113"/>
      <c r="L29" s="128"/>
      <c r="M29" s="115"/>
      <c r="N29" s="113"/>
      <c r="O29" s="128"/>
      <c r="P29" s="115"/>
      <c r="Q29" s="153"/>
      <c r="R29" s="154"/>
      <c r="S29" s="154"/>
      <c r="T29" s="154"/>
      <c r="U29" s="154"/>
      <c r="V29" s="154"/>
      <c r="W29" s="154"/>
      <c r="X29" s="155"/>
      <c r="Y29" s="155"/>
      <c r="Z29" s="157"/>
      <c r="AA29" s="119">
        <f>SUM(Таблица3[[#This Row],[Д1]:[П3]])</f>
        <v>0</v>
      </c>
      <c r="AB29" s="119">
        <f>SUM(Таблица3[[#This Row],[З5]:[Т2]])</f>
        <v>0</v>
      </c>
      <c r="AC29" s="119">
        <f>SUM(Таблица3[[#This Row],[Сумма ПБ за УЧ]:[Сумма ПБ за ПЧ]])</f>
        <v>0</v>
      </c>
      <c r="AD29" s="120">
        <f>Таблица3[[#This Row],[Общее количество  ПБ]]/20</f>
        <v>0</v>
      </c>
      <c r="AE29" s="118" t="str">
        <f>IF(Таблица3[[#This Row],[Сумма ПБ за УЧ]]&gt;=9,"Да","Нет")</f>
        <v>Нет</v>
      </c>
      <c r="AF29" s="118" t="str">
        <f>IF(Таблица3[[#This Row],[Сумма ПБ за УЧ]]&gt;=9,"Да","Нет")</f>
        <v>Нет</v>
      </c>
      <c r="AG29" s="118" t="str">
        <f>IF(Таблица3[[#This Row],[Сумма ПБ за УЧ]]&gt;=9,"Да","Нет")</f>
        <v>Нет</v>
      </c>
      <c r="AH29" s="192"/>
    </row>
    <row r="30" spans="1:34" x14ac:dyDescent="0.25">
      <c r="A30" s="109"/>
      <c r="B30" s="110"/>
      <c r="C30" s="112"/>
      <c r="D30" s="112"/>
      <c r="E30" s="112"/>
      <c r="F30" s="112"/>
      <c r="G30" s="113"/>
      <c r="H30" s="115"/>
      <c r="I30" s="113"/>
      <c r="J30" s="115"/>
      <c r="K30" s="113"/>
      <c r="L30" s="128"/>
      <c r="M30" s="115"/>
      <c r="N30" s="113"/>
      <c r="O30" s="128"/>
      <c r="P30" s="115"/>
      <c r="Q30" s="153"/>
      <c r="R30" s="154"/>
      <c r="S30" s="154"/>
      <c r="T30" s="154"/>
      <c r="U30" s="154"/>
      <c r="V30" s="154"/>
      <c r="W30" s="154"/>
      <c r="X30" s="155"/>
      <c r="Y30" s="155"/>
      <c r="Z30" s="157"/>
      <c r="AA30" s="119">
        <f>SUM(Таблица3[[#This Row],[Д1]:[П3]])</f>
        <v>0</v>
      </c>
      <c r="AB30" s="119">
        <f>SUM(Таблица3[[#This Row],[З5]:[Т2]])</f>
        <v>0</v>
      </c>
      <c r="AC30" s="119">
        <f>SUM(Таблица3[[#This Row],[Сумма ПБ за УЧ]:[Сумма ПБ за ПЧ]])</f>
        <v>0</v>
      </c>
      <c r="AD30" s="120">
        <f>Таблица3[[#This Row],[Общее количество  ПБ]]/20</f>
        <v>0</v>
      </c>
      <c r="AE30" s="118" t="str">
        <f>IF(Таблица3[[#This Row],[Сумма ПБ за УЧ]]&gt;=9,"Да","Нет")</f>
        <v>Нет</v>
      </c>
      <c r="AF30" s="118" t="str">
        <f>IF(Таблица3[[#This Row],[Сумма ПБ за УЧ]]&gt;=9,"Да","Нет")</f>
        <v>Нет</v>
      </c>
      <c r="AG30" s="118" t="str">
        <f>IF(Таблица3[[#This Row],[Сумма ПБ за УЧ]]&gt;=9,"Да","Нет")</f>
        <v>Нет</v>
      </c>
      <c r="AH30" s="192"/>
    </row>
    <row r="31" spans="1:34" x14ac:dyDescent="0.25">
      <c r="A31" s="109"/>
      <c r="B31" s="110"/>
      <c r="C31" s="112"/>
      <c r="D31" s="112"/>
      <c r="E31" s="112"/>
      <c r="F31" s="112"/>
      <c r="G31" s="113"/>
      <c r="H31" s="115"/>
      <c r="I31" s="113"/>
      <c r="J31" s="115"/>
      <c r="K31" s="113"/>
      <c r="L31" s="128"/>
      <c r="M31" s="115"/>
      <c r="N31" s="113"/>
      <c r="O31" s="128"/>
      <c r="P31" s="115"/>
      <c r="Q31" s="153"/>
      <c r="R31" s="154"/>
      <c r="S31" s="154"/>
      <c r="T31" s="154"/>
      <c r="U31" s="154"/>
      <c r="V31" s="154"/>
      <c r="W31" s="154"/>
      <c r="X31" s="155"/>
      <c r="Y31" s="155"/>
      <c r="Z31" s="157"/>
      <c r="AA31" s="119">
        <f>SUM(Таблица3[[#This Row],[Д1]:[П3]])</f>
        <v>0</v>
      </c>
      <c r="AB31" s="119">
        <f>SUM(Таблица3[[#This Row],[З5]:[Т2]])</f>
        <v>0</v>
      </c>
      <c r="AC31" s="119">
        <f>SUM(Таблица3[[#This Row],[Сумма ПБ за УЧ]:[Сумма ПБ за ПЧ]])</f>
        <v>0</v>
      </c>
      <c r="AD31" s="120">
        <f>Таблица3[[#This Row],[Общее количество  ПБ]]/20</f>
        <v>0</v>
      </c>
      <c r="AE31" s="118" t="str">
        <f>IF(Таблица3[[#This Row],[Сумма ПБ за УЧ]]&gt;=9,"Да","Нет")</f>
        <v>Нет</v>
      </c>
      <c r="AF31" s="118" t="str">
        <f>IF(Таблица3[[#This Row],[Сумма ПБ за УЧ]]&gt;=9,"Да","Нет")</f>
        <v>Нет</v>
      </c>
      <c r="AG31" s="118" t="str">
        <f>IF(Таблица3[[#This Row],[Сумма ПБ за УЧ]]&gt;=9,"Да","Нет")</f>
        <v>Нет</v>
      </c>
      <c r="AH31" s="192"/>
    </row>
    <row r="32" spans="1:34" x14ac:dyDescent="0.25">
      <c r="A32" s="109"/>
      <c r="B32" s="110"/>
      <c r="C32" s="112"/>
      <c r="D32" s="112"/>
      <c r="E32" s="112"/>
      <c r="F32" s="112"/>
      <c r="G32" s="113"/>
      <c r="H32" s="115"/>
      <c r="I32" s="113"/>
      <c r="J32" s="115"/>
      <c r="K32" s="113"/>
      <c r="L32" s="128"/>
      <c r="M32" s="115"/>
      <c r="N32" s="113"/>
      <c r="O32" s="128"/>
      <c r="P32" s="115"/>
      <c r="Q32" s="153"/>
      <c r="R32" s="154"/>
      <c r="S32" s="154"/>
      <c r="T32" s="154"/>
      <c r="U32" s="154"/>
      <c r="V32" s="154"/>
      <c r="W32" s="154"/>
      <c r="X32" s="155"/>
      <c r="Y32" s="155"/>
      <c r="Z32" s="157"/>
      <c r="AA32" s="119">
        <f>SUM(Таблица3[[#This Row],[Д1]:[П3]])</f>
        <v>0</v>
      </c>
      <c r="AB32" s="119">
        <f>SUM(Таблица3[[#This Row],[З5]:[Т2]])</f>
        <v>0</v>
      </c>
      <c r="AC32" s="119">
        <f>SUM(Таблица3[[#This Row],[Сумма ПБ за УЧ]:[Сумма ПБ за ПЧ]])</f>
        <v>0</v>
      </c>
      <c r="AD32" s="120">
        <f>Таблица3[[#This Row],[Общее количество  ПБ]]/20</f>
        <v>0</v>
      </c>
      <c r="AE32" s="118" t="str">
        <f>IF(Таблица3[[#This Row],[Сумма ПБ за УЧ]]&gt;=9,"Да","Нет")</f>
        <v>Нет</v>
      </c>
      <c r="AF32" s="118" t="str">
        <f>IF(Таблица3[[#This Row],[Сумма ПБ за УЧ]]&gt;=9,"Да","Нет")</f>
        <v>Нет</v>
      </c>
      <c r="AG32" s="118" t="str">
        <f>IF(Таблица3[[#This Row],[Сумма ПБ за УЧ]]&gt;=9,"Да","Нет")</f>
        <v>Нет</v>
      </c>
      <c r="AH32" s="192"/>
    </row>
    <row r="33" spans="1:26" x14ac:dyDescent="0.25">
      <c r="A33" s="91"/>
      <c r="B33" s="92"/>
      <c r="C33" s="93"/>
      <c r="D33" s="93"/>
      <c r="E33" s="93"/>
      <c r="F33" s="93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x14ac:dyDescent="0.25">
      <c r="A34" s="91"/>
      <c r="B34" s="92"/>
      <c r="C34" s="93"/>
      <c r="D34" s="93"/>
      <c r="E34" s="93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x14ac:dyDescent="0.25">
      <c r="A35" s="91"/>
      <c r="B35" s="92"/>
      <c r="C35" s="93"/>
      <c r="D35" s="93"/>
      <c r="E35" s="9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x14ac:dyDescent="0.25">
      <c r="A36" s="91"/>
      <c r="B36" s="92"/>
      <c r="C36" s="93"/>
      <c r="D36" s="93"/>
      <c r="E36" s="93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</sheetData>
  <sheetProtection algorithmName="SHA-512" hashValue="AZcOkzLQFqcBC0NslzW3W+RDp67HfrMSVNI+5gDrPW+4yHYB3IMRxqGMaNL/hGvVVudzSYgLia/3RZ+bR3BNOQ==" saltValue="x768H32LX+Z3mUB6AHHIYQ==" spinCount="100000" sheet="1" objects="1" scenarios="1"/>
  <mergeCells count="10">
    <mergeCell ref="AH20:AH32"/>
    <mergeCell ref="Q2:Z2"/>
    <mergeCell ref="Y3:Z3"/>
    <mergeCell ref="A2:E3"/>
    <mergeCell ref="F2:P2"/>
    <mergeCell ref="AA2:AG3"/>
    <mergeCell ref="G3:H3"/>
    <mergeCell ref="I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F18:AF19 AF5:AF15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I66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7" width="6.7109375" style="4" customWidth="1"/>
    <col min="28" max="29" width="10.7109375" style="3" customWidth="1"/>
    <col min="30" max="31" width="12.42578125" style="3" customWidth="1"/>
    <col min="32" max="34" width="14.85546875" style="3" customWidth="1"/>
    <col min="35" max="35" width="33" style="8" bestFit="1" customWidth="1"/>
    <col min="36" max="16384" width="9.140625" style="8"/>
  </cols>
  <sheetData>
    <row r="1" spans="1:34" ht="18.75" thickBot="1" x14ac:dyDescent="0.3">
      <c r="A1" s="66"/>
      <c r="B1" s="9"/>
    </row>
    <row r="2" spans="1:34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5"/>
      <c r="AB2" s="184" t="s">
        <v>11</v>
      </c>
      <c r="AC2" s="188"/>
      <c r="AD2" s="188"/>
      <c r="AE2" s="188"/>
      <c r="AF2" s="188"/>
      <c r="AG2" s="188"/>
      <c r="AH2" s="185"/>
    </row>
    <row r="3" spans="1:34" s="14" customFormat="1" ht="44.25" customHeight="1" thickBot="1" x14ac:dyDescent="0.25">
      <c r="A3" s="198"/>
      <c r="B3" s="199"/>
      <c r="C3" s="199"/>
      <c r="D3" s="199"/>
      <c r="E3" s="200"/>
      <c r="F3" s="29"/>
      <c r="G3" s="201" t="s">
        <v>6</v>
      </c>
      <c r="H3" s="201"/>
      <c r="I3" s="201" t="s">
        <v>7</v>
      </c>
      <c r="J3" s="201"/>
      <c r="K3" s="201" t="s">
        <v>8</v>
      </c>
      <c r="L3" s="201"/>
      <c r="M3" s="201"/>
      <c r="N3" s="201" t="s">
        <v>9</v>
      </c>
      <c r="O3" s="201"/>
      <c r="P3" s="201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17" t="s">
        <v>48</v>
      </c>
      <c r="W3" s="17" t="s">
        <v>49</v>
      </c>
      <c r="X3" s="17" t="s">
        <v>50</v>
      </c>
      <c r="Y3" s="202" t="s">
        <v>67</v>
      </c>
      <c r="Z3" s="203"/>
      <c r="AA3" s="204"/>
      <c r="AB3" s="198"/>
      <c r="AC3" s="199"/>
      <c r="AD3" s="199"/>
      <c r="AE3" s="199"/>
      <c r="AF3" s="199"/>
      <c r="AG3" s="199"/>
      <c r="AH3" s="200"/>
    </row>
    <row r="4" spans="1:34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15" t="s">
        <v>21</v>
      </c>
      <c r="H4" s="11" t="s">
        <v>22</v>
      </c>
      <c r="I4" s="15" t="s">
        <v>23</v>
      </c>
      <c r="J4" s="11" t="s">
        <v>24</v>
      </c>
      <c r="K4" s="15" t="s">
        <v>34</v>
      </c>
      <c r="L4" s="16" t="s">
        <v>35</v>
      </c>
      <c r="M4" s="11" t="s">
        <v>36</v>
      </c>
      <c r="N4" s="15" t="s">
        <v>37</v>
      </c>
      <c r="O4" s="16" t="s">
        <v>38</v>
      </c>
      <c r="P4" s="11" t="s">
        <v>65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15" t="s">
        <v>19</v>
      </c>
      <c r="Z4" s="16" t="s">
        <v>20</v>
      </c>
      <c r="AA4" s="11" t="s">
        <v>72</v>
      </c>
      <c r="AB4" s="26" t="s">
        <v>69</v>
      </c>
      <c r="AC4" s="26" t="s">
        <v>70</v>
      </c>
      <c r="AD4" s="26" t="s">
        <v>62</v>
      </c>
      <c r="AE4" s="26" t="s">
        <v>68</v>
      </c>
      <c r="AF4" s="26" t="s">
        <v>83</v>
      </c>
      <c r="AG4" s="26" t="s">
        <v>82</v>
      </c>
      <c r="AH4" s="27" t="s">
        <v>10</v>
      </c>
    </row>
    <row r="5" spans="1:34" x14ac:dyDescent="0.25">
      <c r="A5" s="84">
        <v>1</v>
      </c>
      <c r="B5" s="100"/>
      <c r="C5" s="87"/>
      <c r="D5" s="87"/>
      <c r="E5" s="87"/>
      <c r="F5" s="87"/>
      <c r="G5" s="88"/>
      <c r="H5" s="89"/>
      <c r="I5" s="88"/>
      <c r="J5" s="89"/>
      <c r="K5" s="88"/>
      <c r="L5" s="94"/>
      <c r="M5" s="89"/>
      <c r="N5" s="88"/>
      <c r="O5" s="94"/>
      <c r="P5" s="89"/>
      <c r="Q5" s="87"/>
      <c r="R5" s="98"/>
      <c r="S5" s="98"/>
      <c r="T5" s="98"/>
      <c r="U5" s="98"/>
      <c r="V5" s="98"/>
      <c r="W5" s="98"/>
      <c r="X5" s="98"/>
      <c r="Y5" s="88"/>
      <c r="Z5" s="94"/>
      <c r="AA5" s="89"/>
      <c r="AB5" s="30">
        <f>SUM(Таблица4[[#This Row],[Д1]:[П3]])</f>
        <v>0</v>
      </c>
      <c r="AC5" s="30">
        <f>SUM(Таблица4[[#This Row],[З5]:[Т3]])</f>
        <v>0</v>
      </c>
      <c r="AD5" s="30">
        <f>SUM(Таблица4[[#This Row],[Сумма ПБ за УЧ]:[Сумма ПБ за ПЧ]])</f>
        <v>0</v>
      </c>
      <c r="AE5" s="31">
        <f>Таблица4[[#This Row],[Общее количество  ПБ]]/20</f>
        <v>0</v>
      </c>
      <c r="AF5" s="28" t="str">
        <f>IF(Таблица4[[#This Row],[Общее количество  ПБ]]&gt;=18,"Да","Нет")</f>
        <v>Нет</v>
      </c>
      <c r="AG5" s="28" t="str">
        <f>IF(Таблица4[[#This Row],[Сумма ПБ за УЧ]]&gt;=9,"Да","Нет")</f>
        <v>Нет</v>
      </c>
      <c r="AH5" s="28" t="str">
        <f>IF(Таблица4[[#This Row],[Общее количество  ПБ]]&gt;=18,"Да","Нет")</f>
        <v>Нет</v>
      </c>
    </row>
    <row r="6" spans="1:34" x14ac:dyDescent="0.25">
      <c r="A6" s="84"/>
      <c r="B6" s="100"/>
      <c r="C6" s="87"/>
      <c r="D6" s="87"/>
      <c r="E6" s="87"/>
      <c r="F6" s="87"/>
      <c r="G6" s="88"/>
      <c r="H6" s="89"/>
      <c r="I6" s="88"/>
      <c r="J6" s="89"/>
      <c r="K6" s="88"/>
      <c r="L6" s="94"/>
      <c r="M6" s="89"/>
      <c r="N6" s="88"/>
      <c r="O6" s="94"/>
      <c r="P6" s="89"/>
      <c r="Q6" s="87"/>
      <c r="R6" s="98"/>
      <c r="S6" s="98"/>
      <c r="T6" s="98"/>
      <c r="U6" s="98"/>
      <c r="V6" s="98"/>
      <c r="W6" s="98"/>
      <c r="X6" s="98"/>
      <c r="Y6" s="88"/>
      <c r="Z6" s="94"/>
      <c r="AA6" s="89"/>
      <c r="AB6" s="30">
        <f>SUM(Таблица4[[#This Row],[Д1]:[П3]])</f>
        <v>0</v>
      </c>
      <c r="AC6" s="30">
        <f>SUM(Таблица4[[#This Row],[З5]:[Т3]])</f>
        <v>0</v>
      </c>
      <c r="AD6" s="30">
        <f>SUM(Таблица4[[#This Row],[Сумма ПБ за УЧ]:[Сумма ПБ за ПЧ]])</f>
        <v>0</v>
      </c>
      <c r="AE6" s="31">
        <f>Таблица4[[#This Row],[Общее количество  ПБ]]/20</f>
        <v>0</v>
      </c>
      <c r="AF6" s="28" t="str">
        <f>IF(Таблица4[[#This Row],[Общее количество  ПБ]]&gt;=18,"Да","Нет")</f>
        <v>Нет</v>
      </c>
      <c r="AG6" s="28" t="str">
        <f>IF(Таблица4[[#This Row],[Сумма ПБ за УЧ]]&gt;=9,"Да","Нет")</f>
        <v>Нет</v>
      </c>
      <c r="AH6" s="28" t="str">
        <f>IF(Таблица4[[#This Row],[Общее количество  ПБ]]&gt;=18,"Да","Нет")</f>
        <v>Нет</v>
      </c>
    </row>
    <row r="7" spans="1:34" x14ac:dyDescent="0.25">
      <c r="A7" s="84"/>
      <c r="B7" s="100"/>
      <c r="C7" s="87"/>
      <c r="D7" s="87"/>
      <c r="E7" s="87"/>
      <c r="F7" s="87"/>
      <c r="G7" s="88"/>
      <c r="H7" s="89"/>
      <c r="I7" s="88"/>
      <c r="J7" s="89"/>
      <c r="K7" s="88"/>
      <c r="L7" s="94"/>
      <c r="M7" s="89"/>
      <c r="N7" s="88"/>
      <c r="O7" s="94"/>
      <c r="P7" s="89"/>
      <c r="Q7" s="87"/>
      <c r="R7" s="98"/>
      <c r="S7" s="98"/>
      <c r="T7" s="98"/>
      <c r="U7" s="98"/>
      <c r="V7" s="98"/>
      <c r="W7" s="98"/>
      <c r="X7" s="98"/>
      <c r="Y7" s="88"/>
      <c r="Z7" s="94"/>
      <c r="AA7" s="89"/>
      <c r="AB7" s="30">
        <f>SUM(Таблица4[[#This Row],[Д1]:[П3]])</f>
        <v>0</v>
      </c>
      <c r="AC7" s="30">
        <f>SUM(Таблица4[[#This Row],[З5]:[Т3]])</f>
        <v>0</v>
      </c>
      <c r="AD7" s="30">
        <f>SUM(Таблица4[[#This Row],[Сумма ПБ за УЧ]:[Сумма ПБ за ПЧ]])</f>
        <v>0</v>
      </c>
      <c r="AE7" s="31">
        <f>Таблица4[[#This Row],[Общее количество  ПБ]]/20</f>
        <v>0</v>
      </c>
      <c r="AF7" s="28" t="str">
        <f>IF(Таблица4[[#This Row],[Общее количество  ПБ]]&gt;=18,"Да","Нет")</f>
        <v>Нет</v>
      </c>
      <c r="AG7" s="28" t="str">
        <f>IF(Таблица4[[#This Row],[Сумма ПБ за УЧ]]&gt;=9,"Да","Нет")</f>
        <v>Нет</v>
      </c>
      <c r="AH7" s="28" t="str">
        <f>IF(Таблица4[[#This Row],[Общее количество  ПБ]]&gt;=18,"Да","Нет")</f>
        <v>Нет</v>
      </c>
    </row>
    <row r="8" spans="1:34" x14ac:dyDescent="0.25">
      <c r="A8" s="84"/>
      <c r="B8" s="100"/>
      <c r="C8" s="87"/>
      <c r="D8" s="87"/>
      <c r="E8" s="87"/>
      <c r="F8" s="87"/>
      <c r="G8" s="88"/>
      <c r="H8" s="89"/>
      <c r="I8" s="88"/>
      <c r="J8" s="89"/>
      <c r="K8" s="88"/>
      <c r="L8" s="94"/>
      <c r="M8" s="89"/>
      <c r="N8" s="88"/>
      <c r="O8" s="94"/>
      <c r="P8" s="89"/>
      <c r="Q8" s="87"/>
      <c r="R8" s="98"/>
      <c r="S8" s="98"/>
      <c r="T8" s="98"/>
      <c r="U8" s="98"/>
      <c r="V8" s="98"/>
      <c r="W8" s="98"/>
      <c r="X8" s="98"/>
      <c r="Y8" s="88"/>
      <c r="Z8" s="94"/>
      <c r="AA8" s="89"/>
      <c r="AB8" s="30">
        <f>SUM(Таблица4[[#This Row],[Д1]:[П3]])</f>
        <v>0</v>
      </c>
      <c r="AC8" s="30">
        <f>SUM(Таблица4[[#This Row],[З5]:[Т3]])</f>
        <v>0</v>
      </c>
      <c r="AD8" s="30">
        <f>SUM(Таблица4[[#This Row],[Сумма ПБ за УЧ]:[Сумма ПБ за ПЧ]])</f>
        <v>0</v>
      </c>
      <c r="AE8" s="31">
        <f>Таблица4[[#This Row],[Общее количество  ПБ]]/20</f>
        <v>0</v>
      </c>
      <c r="AF8" s="28" t="str">
        <f>IF(Таблица4[[#This Row],[Общее количество  ПБ]]&gt;=18,"Да","Нет")</f>
        <v>Нет</v>
      </c>
      <c r="AG8" s="28" t="str">
        <f>IF(Таблица4[[#This Row],[Сумма ПБ за УЧ]]&gt;=9,"Да","Нет")</f>
        <v>Нет</v>
      </c>
      <c r="AH8" s="28" t="str">
        <f>IF(Таблица4[[#This Row],[Общее количество  ПБ]]&gt;=18,"Да","Нет")</f>
        <v>Нет</v>
      </c>
    </row>
    <row r="9" spans="1:34" x14ac:dyDescent="0.25">
      <c r="A9" s="84"/>
      <c r="B9" s="100"/>
      <c r="C9" s="87"/>
      <c r="D9" s="87"/>
      <c r="E9" s="87"/>
      <c r="F9" s="87"/>
      <c r="G9" s="88"/>
      <c r="H9" s="89"/>
      <c r="I9" s="88"/>
      <c r="J9" s="89"/>
      <c r="K9" s="88"/>
      <c r="L9" s="94"/>
      <c r="M9" s="89"/>
      <c r="N9" s="88"/>
      <c r="O9" s="94"/>
      <c r="P9" s="89"/>
      <c r="Q9" s="87"/>
      <c r="R9" s="98"/>
      <c r="S9" s="98"/>
      <c r="T9" s="98"/>
      <c r="U9" s="98"/>
      <c r="V9" s="98"/>
      <c r="W9" s="98"/>
      <c r="X9" s="98"/>
      <c r="Y9" s="88"/>
      <c r="Z9" s="94"/>
      <c r="AA9" s="89"/>
      <c r="AB9" s="30">
        <f>SUM(Таблица4[[#This Row],[Д1]:[П3]])</f>
        <v>0</v>
      </c>
      <c r="AC9" s="30">
        <f>SUM(Таблица4[[#This Row],[З5]:[Т3]])</f>
        <v>0</v>
      </c>
      <c r="AD9" s="30">
        <f>SUM(Таблица4[[#This Row],[Сумма ПБ за УЧ]:[Сумма ПБ за ПЧ]])</f>
        <v>0</v>
      </c>
      <c r="AE9" s="31">
        <f>Таблица4[[#This Row],[Общее количество  ПБ]]/20</f>
        <v>0</v>
      </c>
      <c r="AF9" s="28" t="str">
        <f>IF(Таблица4[[#This Row],[Общее количество  ПБ]]&gt;=18,"Да","Нет")</f>
        <v>Нет</v>
      </c>
      <c r="AG9" s="28" t="str">
        <f>IF(Таблица4[[#This Row],[Сумма ПБ за УЧ]]&gt;=9,"Да","Нет")</f>
        <v>Нет</v>
      </c>
      <c r="AH9" s="28" t="str">
        <f>IF(Таблица4[[#This Row],[Общее количество  ПБ]]&gt;=18,"Да","Нет")</f>
        <v>Нет</v>
      </c>
    </row>
    <row r="10" spans="1:34" x14ac:dyDescent="0.25">
      <c r="A10" s="84"/>
      <c r="B10" s="100"/>
      <c r="C10" s="87"/>
      <c r="D10" s="87"/>
      <c r="E10" s="87"/>
      <c r="F10" s="87"/>
      <c r="G10" s="88"/>
      <c r="H10" s="89"/>
      <c r="I10" s="88"/>
      <c r="J10" s="89"/>
      <c r="K10" s="88"/>
      <c r="L10" s="94"/>
      <c r="M10" s="89"/>
      <c r="N10" s="88"/>
      <c r="O10" s="94"/>
      <c r="P10" s="89"/>
      <c r="Q10" s="87"/>
      <c r="R10" s="98"/>
      <c r="S10" s="98"/>
      <c r="T10" s="98"/>
      <c r="U10" s="98"/>
      <c r="V10" s="98"/>
      <c r="W10" s="98"/>
      <c r="X10" s="98"/>
      <c r="Y10" s="88"/>
      <c r="Z10" s="94"/>
      <c r="AA10" s="89"/>
      <c r="AB10" s="30">
        <f>SUM(Таблица4[[#This Row],[Д1]:[П3]])</f>
        <v>0</v>
      </c>
      <c r="AC10" s="30">
        <f>SUM(Таблица4[[#This Row],[З5]:[Т3]])</f>
        <v>0</v>
      </c>
      <c r="AD10" s="30">
        <f>SUM(Таблица4[[#This Row],[Сумма ПБ за УЧ]:[Сумма ПБ за ПЧ]])</f>
        <v>0</v>
      </c>
      <c r="AE10" s="31">
        <f>Таблица4[[#This Row],[Общее количество  ПБ]]/20</f>
        <v>0</v>
      </c>
      <c r="AF10" s="28" t="str">
        <f>IF(Таблица4[[#This Row],[Общее количество  ПБ]]&gt;=18,"Да","Нет")</f>
        <v>Нет</v>
      </c>
      <c r="AG10" s="28" t="str">
        <f>IF(Таблица4[[#This Row],[Сумма ПБ за УЧ]]&gt;=9,"Да","Нет")</f>
        <v>Нет</v>
      </c>
      <c r="AH10" s="28" t="str">
        <f>IF(Таблица4[[#This Row],[Общее количество  ПБ]]&gt;=18,"Да","Нет")</f>
        <v>Нет</v>
      </c>
    </row>
    <row r="11" spans="1:34" x14ac:dyDescent="0.25">
      <c r="A11" s="84"/>
      <c r="B11" s="100"/>
      <c r="C11" s="87"/>
      <c r="D11" s="87"/>
      <c r="E11" s="87"/>
      <c r="F11" s="87"/>
      <c r="G11" s="88"/>
      <c r="H11" s="89"/>
      <c r="I11" s="88"/>
      <c r="J11" s="89"/>
      <c r="K11" s="88"/>
      <c r="L11" s="94"/>
      <c r="M11" s="89"/>
      <c r="N11" s="88"/>
      <c r="O11" s="94"/>
      <c r="P11" s="89"/>
      <c r="Q11" s="87"/>
      <c r="R11" s="98"/>
      <c r="S11" s="98"/>
      <c r="T11" s="98"/>
      <c r="U11" s="98"/>
      <c r="V11" s="98"/>
      <c r="W11" s="98"/>
      <c r="X11" s="98"/>
      <c r="Y11" s="88"/>
      <c r="Z11" s="94"/>
      <c r="AA11" s="89"/>
      <c r="AB11" s="30">
        <f>SUM(Таблица4[[#This Row],[Д1]:[П3]])</f>
        <v>0</v>
      </c>
      <c r="AC11" s="30">
        <f>SUM(Таблица4[[#This Row],[З5]:[Т3]])</f>
        <v>0</v>
      </c>
      <c r="AD11" s="30">
        <f>SUM(Таблица4[[#This Row],[Сумма ПБ за УЧ]:[Сумма ПБ за ПЧ]])</f>
        <v>0</v>
      </c>
      <c r="AE11" s="31">
        <f>Таблица4[[#This Row],[Общее количество  ПБ]]/20</f>
        <v>0</v>
      </c>
      <c r="AF11" s="28" t="str">
        <f>IF(Таблица4[[#This Row],[Общее количество  ПБ]]&gt;=18,"Да","Нет")</f>
        <v>Нет</v>
      </c>
      <c r="AG11" s="28" t="str">
        <f>IF(Таблица4[[#This Row],[Сумма ПБ за УЧ]]&gt;=9,"Да","Нет")</f>
        <v>Нет</v>
      </c>
      <c r="AH11" s="28" t="str">
        <f>IF(Таблица4[[#This Row],[Общее количество  ПБ]]&gt;=18,"Да","Нет")</f>
        <v>Нет</v>
      </c>
    </row>
    <row r="12" spans="1:34" x14ac:dyDescent="0.25">
      <c r="A12" s="84"/>
      <c r="B12" s="100"/>
      <c r="C12" s="87"/>
      <c r="D12" s="87"/>
      <c r="E12" s="87"/>
      <c r="F12" s="87"/>
      <c r="G12" s="88"/>
      <c r="H12" s="89"/>
      <c r="I12" s="88"/>
      <c r="J12" s="89"/>
      <c r="K12" s="88"/>
      <c r="L12" s="94"/>
      <c r="M12" s="89"/>
      <c r="N12" s="88"/>
      <c r="O12" s="94"/>
      <c r="P12" s="89"/>
      <c r="Q12" s="87"/>
      <c r="R12" s="98"/>
      <c r="S12" s="98"/>
      <c r="T12" s="98"/>
      <c r="U12" s="98"/>
      <c r="V12" s="98"/>
      <c r="W12" s="98"/>
      <c r="X12" s="98"/>
      <c r="Y12" s="88"/>
      <c r="Z12" s="94"/>
      <c r="AA12" s="89"/>
      <c r="AB12" s="30">
        <f>SUM(Таблица4[[#This Row],[Д1]:[П3]])</f>
        <v>0</v>
      </c>
      <c r="AC12" s="30">
        <f>SUM(Таблица4[[#This Row],[З5]:[Т3]])</f>
        <v>0</v>
      </c>
      <c r="AD12" s="30">
        <f>SUM(Таблица4[[#This Row],[Сумма ПБ за УЧ]:[Сумма ПБ за ПЧ]])</f>
        <v>0</v>
      </c>
      <c r="AE12" s="31">
        <f>Таблица4[[#This Row],[Общее количество  ПБ]]/20</f>
        <v>0</v>
      </c>
      <c r="AF12" s="28" t="str">
        <f>IF(Таблица4[[#This Row],[Общее количество  ПБ]]&gt;=18,"Да","Нет")</f>
        <v>Нет</v>
      </c>
      <c r="AG12" s="28" t="str">
        <f>IF(Таблица4[[#This Row],[Сумма ПБ за УЧ]]&gt;=9,"Да","Нет")</f>
        <v>Нет</v>
      </c>
      <c r="AH12" s="28" t="str">
        <f>IF(Таблица4[[#This Row],[Общее количество  ПБ]]&gt;=18,"Да","Нет")</f>
        <v>Нет</v>
      </c>
    </row>
    <row r="13" spans="1:34" x14ac:dyDescent="0.25">
      <c r="A13" s="84"/>
      <c r="B13" s="100"/>
      <c r="C13" s="87"/>
      <c r="D13" s="87"/>
      <c r="E13" s="87"/>
      <c r="F13" s="87"/>
      <c r="G13" s="88"/>
      <c r="H13" s="89"/>
      <c r="I13" s="88"/>
      <c r="J13" s="89"/>
      <c r="K13" s="88"/>
      <c r="L13" s="94"/>
      <c r="M13" s="89"/>
      <c r="N13" s="88"/>
      <c r="O13" s="94"/>
      <c r="P13" s="89"/>
      <c r="Q13" s="87"/>
      <c r="R13" s="98"/>
      <c r="S13" s="98"/>
      <c r="T13" s="98"/>
      <c r="U13" s="98"/>
      <c r="V13" s="98"/>
      <c r="W13" s="98"/>
      <c r="X13" s="98"/>
      <c r="Y13" s="88"/>
      <c r="Z13" s="94"/>
      <c r="AA13" s="89"/>
      <c r="AB13" s="30">
        <f>SUM(Таблица4[[#This Row],[Д1]:[П3]])</f>
        <v>0</v>
      </c>
      <c r="AC13" s="30">
        <f>SUM(Таблица4[[#This Row],[З5]:[Т3]])</f>
        <v>0</v>
      </c>
      <c r="AD13" s="30">
        <f>SUM(Таблица4[[#This Row],[Сумма ПБ за УЧ]:[Сумма ПБ за ПЧ]])</f>
        <v>0</v>
      </c>
      <c r="AE13" s="31">
        <f>Таблица4[[#This Row],[Общее количество  ПБ]]/20</f>
        <v>0</v>
      </c>
      <c r="AF13" s="28" t="str">
        <f>IF(Таблица4[[#This Row],[Общее количество  ПБ]]&gt;=18,"Да","Нет")</f>
        <v>Нет</v>
      </c>
      <c r="AG13" s="28" t="str">
        <f>IF(Таблица4[[#This Row],[Сумма ПБ за УЧ]]&gt;=9,"Да","Нет")</f>
        <v>Нет</v>
      </c>
      <c r="AH13" s="28" t="str">
        <f>IF(Таблица4[[#This Row],[Общее количество  ПБ]]&gt;=18,"Да","Нет")</f>
        <v>Нет</v>
      </c>
    </row>
    <row r="14" spans="1:34" x14ac:dyDescent="0.25">
      <c r="A14" s="84"/>
      <c r="B14" s="100"/>
      <c r="C14" s="87"/>
      <c r="D14" s="87"/>
      <c r="E14" s="87"/>
      <c r="F14" s="87"/>
      <c r="G14" s="88"/>
      <c r="H14" s="89"/>
      <c r="I14" s="88"/>
      <c r="J14" s="89"/>
      <c r="K14" s="88"/>
      <c r="L14" s="94"/>
      <c r="M14" s="89"/>
      <c r="N14" s="88"/>
      <c r="O14" s="94"/>
      <c r="P14" s="89"/>
      <c r="Q14" s="87"/>
      <c r="R14" s="98"/>
      <c r="S14" s="98"/>
      <c r="T14" s="98"/>
      <c r="U14" s="98"/>
      <c r="V14" s="98"/>
      <c r="W14" s="98"/>
      <c r="X14" s="98"/>
      <c r="Y14" s="88"/>
      <c r="Z14" s="94"/>
      <c r="AA14" s="89"/>
      <c r="AB14" s="30">
        <f>SUM(Таблица4[[#This Row],[Д1]:[П3]])</f>
        <v>0</v>
      </c>
      <c r="AC14" s="30">
        <f>SUM(Таблица4[[#This Row],[З5]:[Т3]])</f>
        <v>0</v>
      </c>
      <c r="AD14" s="30">
        <f>SUM(Таблица4[[#This Row],[Сумма ПБ за УЧ]:[Сумма ПБ за ПЧ]])</f>
        <v>0</v>
      </c>
      <c r="AE14" s="31">
        <f>Таблица4[[#This Row],[Общее количество  ПБ]]/20</f>
        <v>0</v>
      </c>
      <c r="AF14" s="28" t="str">
        <f>IF(Таблица4[[#This Row],[Общее количество  ПБ]]&gt;=18,"Да","Нет")</f>
        <v>Нет</v>
      </c>
      <c r="AG14" s="28" t="str">
        <f>IF(Таблица4[[#This Row],[Сумма ПБ за УЧ]]&gt;=9,"Да","Нет")</f>
        <v>Нет</v>
      </c>
      <c r="AH14" s="28" t="str">
        <f>IF(Таблица4[[#This Row],[Общее количество  ПБ]]&gt;=18,"Да","Нет")</f>
        <v>Нет</v>
      </c>
    </row>
    <row r="15" spans="1:34" x14ac:dyDescent="0.25">
      <c r="A15" s="84"/>
      <c r="B15" s="100"/>
      <c r="C15" s="87"/>
      <c r="D15" s="87"/>
      <c r="E15" s="87"/>
      <c r="F15" s="87"/>
      <c r="G15" s="88"/>
      <c r="H15" s="89"/>
      <c r="I15" s="88"/>
      <c r="J15" s="89"/>
      <c r="K15" s="88"/>
      <c r="L15" s="94"/>
      <c r="M15" s="89"/>
      <c r="N15" s="88"/>
      <c r="O15" s="94"/>
      <c r="P15" s="89"/>
      <c r="Q15" s="87"/>
      <c r="R15" s="98"/>
      <c r="S15" s="98"/>
      <c r="T15" s="98"/>
      <c r="U15" s="98"/>
      <c r="V15" s="98"/>
      <c r="W15" s="98"/>
      <c r="X15" s="98"/>
      <c r="Y15" s="88"/>
      <c r="Z15" s="94"/>
      <c r="AA15" s="89"/>
      <c r="AB15" s="30">
        <f>SUM(Таблица4[[#This Row],[Д1]:[П3]])</f>
        <v>0</v>
      </c>
      <c r="AC15" s="30">
        <f>SUM(Таблица4[[#This Row],[З5]:[Т3]])</f>
        <v>0</v>
      </c>
      <c r="AD15" s="30">
        <f>SUM(Таблица4[[#This Row],[Сумма ПБ за УЧ]:[Сумма ПБ за ПЧ]])</f>
        <v>0</v>
      </c>
      <c r="AE15" s="31">
        <f>Таблица4[[#This Row],[Общее количество  ПБ]]/20</f>
        <v>0</v>
      </c>
      <c r="AF15" s="28" t="str">
        <f>IF(Таблица4[[#This Row],[Общее количество  ПБ]]&gt;=18,"Да","Нет")</f>
        <v>Нет</v>
      </c>
      <c r="AG15" s="28" t="str">
        <f>IF(Таблица4[[#This Row],[Сумма ПБ за УЧ]]&gt;=9,"Да","Нет")</f>
        <v>Нет</v>
      </c>
      <c r="AH15" s="28" t="str">
        <f>IF(Таблица4[[#This Row],[Общее количество  ПБ]]&gt;=18,"Да","Нет")</f>
        <v>Нет</v>
      </c>
    </row>
    <row r="16" spans="1:34" x14ac:dyDescent="0.25">
      <c r="A16" s="84"/>
      <c r="B16" s="100"/>
      <c r="C16" s="87"/>
      <c r="D16" s="87"/>
      <c r="E16" s="87"/>
      <c r="F16" s="87"/>
      <c r="G16" s="88"/>
      <c r="H16" s="89"/>
      <c r="I16" s="88"/>
      <c r="J16" s="89"/>
      <c r="K16" s="88"/>
      <c r="L16" s="94"/>
      <c r="M16" s="89"/>
      <c r="N16" s="88"/>
      <c r="O16" s="94"/>
      <c r="P16" s="89"/>
      <c r="Q16" s="87"/>
      <c r="R16" s="98"/>
      <c r="S16" s="98"/>
      <c r="T16" s="98"/>
      <c r="U16" s="98"/>
      <c r="V16" s="98"/>
      <c r="W16" s="98"/>
      <c r="X16" s="98"/>
      <c r="Y16" s="88"/>
      <c r="Z16" s="94"/>
      <c r="AA16" s="89"/>
      <c r="AB16" s="30">
        <f>SUM(Таблица4[[#This Row],[Д1]:[П3]])</f>
        <v>0</v>
      </c>
      <c r="AC16" s="30">
        <f>SUM(Таблица4[[#This Row],[З5]:[Т3]])</f>
        <v>0</v>
      </c>
      <c r="AD16" s="30">
        <f>SUM(Таблица4[[#This Row],[Сумма ПБ за УЧ]:[Сумма ПБ за ПЧ]])</f>
        <v>0</v>
      </c>
      <c r="AE16" s="31">
        <f>Таблица4[[#This Row],[Общее количество  ПБ]]/20</f>
        <v>0</v>
      </c>
      <c r="AF16" s="28" t="str">
        <f>IF(Таблица4[[#This Row],[Общее количество  ПБ]]&gt;=18,"Да","Нет")</f>
        <v>Нет</v>
      </c>
      <c r="AG16" s="28" t="str">
        <f>IF(Таблица4[[#This Row],[Сумма ПБ за УЧ]]&gt;=9,"Да","Нет")</f>
        <v>Нет</v>
      </c>
      <c r="AH16" s="28" t="str">
        <f>IF(Таблица4[[#This Row],[Общее количество  ПБ]]&gt;=18,"Да","Нет")</f>
        <v>Нет</v>
      </c>
    </row>
    <row r="17" spans="1:35" x14ac:dyDescent="0.25">
      <c r="A17" s="84"/>
      <c r="B17" s="100"/>
      <c r="C17" s="87"/>
      <c r="D17" s="87"/>
      <c r="E17" s="87"/>
      <c r="F17" s="87"/>
      <c r="G17" s="88"/>
      <c r="H17" s="89"/>
      <c r="I17" s="88"/>
      <c r="J17" s="89"/>
      <c r="K17" s="88"/>
      <c r="L17" s="94"/>
      <c r="M17" s="89"/>
      <c r="N17" s="88"/>
      <c r="O17" s="94"/>
      <c r="P17" s="89"/>
      <c r="Q17" s="87"/>
      <c r="R17" s="98"/>
      <c r="S17" s="98"/>
      <c r="T17" s="98"/>
      <c r="U17" s="98"/>
      <c r="V17" s="98"/>
      <c r="W17" s="98"/>
      <c r="X17" s="98"/>
      <c r="Y17" s="88"/>
      <c r="Z17" s="94"/>
      <c r="AA17" s="89"/>
      <c r="AB17" s="30">
        <f>SUM(Таблица4[[#This Row],[Д1]:[П3]])</f>
        <v>0</v>
      </c>
      <c r="AC17" s="30">
        <f>SUM(Таблица4[[#This Row],[З5]:[Т3]])</f>
        <v>0</v>
      </c>
      <c r="AD17" s="30">
        <f>SUM(Таблица4[[#This Row],[Сумма ПБ за УЧ]:[Сумма ПБ за ПЧ]])</f>
        <v>0</v>
      </c>
      <c r="AE17" s="31">
        <f>Таблица4[[#This Row],[Общее количество  ПБ]]/20</f>
        <v>0</v>
      </c>
      <c r="AF17" s="28" t="str">
        <f>IF(Таблица4[[#This Row],[Общее количество  ПБ]]&gt;=18,"Да","Нет")</f>
        <v>Нет</v>
      </c>
      <c r="AG17" s="28" t="str">
        <f>IF(Таблица4[[#This Row],[Сумма ПБ за УЧ]]&gt;=9,"Да","Нет")</f>
        <v>Нет</v>
      </c>
      <c r="AH17" s="28" t="str">
        <f>IF(Таблица4[[#This Row],[Общее количество  ПБ]]&gt;=18,"Да","Нет")</f>
        <v>Нет</v>
      </c>
    </row>
    <row r="18" spans="1:35" x14ac:dyDescent="0.25">
      <c r="A18" s="84"/>
      <c r="B18" s="100"/>
      <c r="C18" s="87"/>
      <c r="D18" s="87"/>
      <c r="E18" s="87"/>
      <c r="F18" s="87"/>
      <c r="G18" s="88"/>
      <c r="H18" s="89"/>
      <c r="I18" s="88"/>
      <c r="J18" s="89"/>
      <c r="K18" s="88"/>
      <c r="L18" s="94"/>
      <c r="M18" s="89"/>
      <c r="N18" s="88"/>
      <c r="O18" s="94"/>
      <c r="P18" s="89"/>
      <c r="Q18" s="87"/>
      <c r="R18" s="98"/>
      <c r="S18" s="98"/>
      <c r="T18" s="98"/>
      <c r="U18" s="98"/>
      <c r="V18" s="98"/>
      <c r="W18" s="98"/>
      <c r="X18" s="98"/>
      <c r="Y18" s="88"/>
      <c r="Z18" s="94"/>
      <c r="AA18" s="89"/>
      <c r="AB18" s="30">
        <f>SUM(Таблица4[[#This Row],[Д1]:[П3]])</f>
        <v>0</v>
      </c>
      <c r="AC18" s="30">
        <f>SUM(Таблица4[[#This Row],[З5]:[Т3]])</f>
        <v>0</v>
      </c>
      <c r="AD18" s="30">
        <f>SUM(Таблица4[[#This Row],[Сумма ПБ за УЧ]:[Сумма ПБ за ПЧ]])</f>
        <v>0</v>
      </c>
      <c r="AE18" s="31">
        <f>Таблица4[[#This Row],[Общее количество  ПБ]]/20</f>
        <v>0</v>
      </c>
      <c r="AF18" s="28" t="str">
        <f>IF(Таблица4[[#This Row],[Общее количество  ПБ]]&gt;=18,"Да","Нет")</f>
        <v>Нет</v>
      </c>
      <c r="AG18" s="28" t="str">
        <f>IF(Таблица4[[#This Row],[Сумма ПБ за УЧ]]&gt;=9,"Да","Нет")</f>
        <v>Нет</v>
      </c>
      <c r="AH18" s="28" t="str">
        <f>IF(Таблица4[[#This Row],[Общее количество  ПБ]]&gt;=18,"Да","Нет")</f>
        <v>Нет</v>
      </c>
    </row>
    <row r="19" spans="1:35" x14ac:dyDescent="0.25">
      <c r="A19" s="84"/>
      <c r="B19" s="100"/>
      <c r="C19" s="87"/>
      <c r="D19" s="87"/>
      <c r="E19" s="87"/>
      <c r="F19" s="87"/>
      <c r="G19" s="88"/>
      <c r="H19" s="89"/>
      <c r="I19" s="88"/>
      <c r="J19" s="89"/>
      <c r="K19" s="88"/>
      <c r="L19" s="94"/>
      <c r="M19" s="89"/>
      <c r="N19" s="88"/>
      <c r="O19" s="94"/>
      <c r="P19" s="89"/>
      <c r="Q19" s="87"/>
      <c r="R19" s="98"/>
      <c r="S19" s="98"/>
      <c r="T19" s="98"/>
      <c r="U19" s="98"/>
      <c r="V19" s="98"/>
      <c r="W19" s="98"/>
      <c r="X19" s="98"/>
      <c r="Y19" s="88"/>
      <c r="Z19" s="94"/>
      <c r="AA19" s="89"/>
      <c r="AB19" s="30">
        <f>SUM(Таблица4[[#This Row],[Д1]:[П3]])</f>
        <v>0</v>
      </c>
      <c r="AC19" s="30">
        <f>SUM(Таблица4[[#This Row],[З5]:[Т3]])</f>
        <v>0</v>
      </c>
      <c r="AD19" s="30">
        <f>SUM(Таблица4[[#This Row],[Сумма ПБ за УЧ]:[Сумма ПБ за ПЧ]])</f>
        <v>0</v>
      </c>
      <c r="AE19" s="31">
        <f>Таблица4[[#This Row],[Общее количество  ПБ]]/20</f>
        <v>0</v>
      </c>
      <c r="AF19" s="28" t="str">
        <f>IF(Таблица4[[#This Row],[Общее количество  ПБ]]&gt;=18,"Да","Нет")</f>
        <v>Нет</v>
      </c>
      <c r="AG19" s="28" t="str">
        <f>IF(Таблица4[[#This Row],[Сумма ПБ за УЧ]]&gt;=9,"Да","Нет")</f>
        <v>Нет</v>
      </c>
      <c r="AH19" s="28" t="str">
        <f>IF(Таблица4[[#This Row],[Общее количество  ПБ]]&gt;=18,"Да","Нет")</f>
        <v>Нет</v>
      </c>
    </row>
    <row r="20" spans="1:35" x14ac:dyDescent="0.25">
      <c r="A20" s="84"/>
      <c r="B20" s="100"/>
      <c r="C20" s="87"/>
      <c r="D20" s="87"/>
      <c r="E20" s="87"/>
      <c r="F20" s="87"/>
      <c r="G20" s="88"/>
      <c r="H20" s="89"/>
      <c r="I20" s="88"/>
      <c r="J20" s="89"/>
      <c r="K20" s="88"/>
      <c r="L20" s="94"/>
      <c r="M20" s="89"/>
      <c r="N20" s="88"/>
      <c r="O20" s="94"/>
      <c r="P20" s="89"/>
      <c r="Q20" s="87"/>
      <c r="R20" s="98"/>
      <c r="S20" s="98"/>
      <c r="T20" s="98"/>
      <c r="U20" s="98"/>
      <c r="V20" s="98"/>
      <c r="W20" s="98"/>
      <c r="X20" s="98"/>
      <c r="Y20" s="88"/>
      <c r="Z20" s="94"/>
      <c r="AA20" s="89"/>
      <c r="AB20" s="30">
        <f>SUM(Таблица4[[#This Row],[Д1]:[П3]])</f>
        <v>0</v>
      </c>
      <c r="AC20" s="30">
        <f>SUM(Таблица4[[#This Row],[З5]:[Т3]])</f>
        <v>0</v>
      </c>
      <c r="AD20" s="30">
        <f>SUM(Таблица4[[#This Row],[Сумма ПБ за УЧ]:[Сумма ПБ за ПЧ]])</f>
        <v>0</v>
      </c>
      <c r="AE20" s="31">
        <f>Таблица4[[#This Row],[Общее количество  ПБ]]/20</f>
        <v>0</v>
      </c>
      <c r="AF20" s="28" t="str">
        <f>IF(Таблица4[[#This Row],[Общее количество  ПБ]]&gt;=18,"Да","Нет")</f>
        <v>Нет</v>
      </c>
      <c r="AG20" s="28" t="str">
        <f>IF(Таблица4[[#This Row],[Сумма ПБ за УЧ]]&gt;=9,"Да","Нет")</f>
        <v>Нет</v>
      </c>
      <c r="AH20" s="28" t="str">
        <f>IF(Таблица4[[#This Row],[Общее количество  ПБ]]&gt;=18,"Да","Нет")</f>
        <v>Нет</v>
      </c>
    </row>
    <row r="21" spans="1:35" x14ac:dyDescent="0.25">
      <c r="A21" s="84"/>
      <c r="B21" s="100"/>
      <c r="C21" s="87"/>
      <c r="D21" s="87"/>
      <c r="E21" s="87"/>
      <c r="F21" s="87"/>
      <c r="G21" s="88"/>
      <c r="H21" s="89"/>
      <c r="I21" s="88"/>
      <c r="J21" s="89"/>
      <c r="K21" s="88"/>
      <c r="L21" s="94"/>
      <c r="M21" s="89"/>
      <c r="N21" s="88"/>
      <c r="O21" s="94"/>
      <c r="P21" s="89"/>
      <c r="Q21" s="87"/>
      <c r="R21" s="98"/>
      <c r="S21" s="98"/>
      <c r="T21" s="98"/>
      <c r="U21" s="98"/>
      <c r="V21" s="98"/>
      <c r="W21" s="98"/>
      <c r="X21" s="98"/>
      <c r="Y21" s="88"/>
      <c r="Z21" s="94"/>
      <c r="AA21" s="89"/>
      <c r="AB21" s="30">
        <f>SUM(Таблица4[[#This Row],[Д1]:[П3]])</f>
        <v>0</v>
      </c>
      <c r="AC21" s="30">
        <f>SUM(Таблица4[[#This Row],[З5]:[Т3]])</f>
        <v>0</v>
      </c>
      <c r="AD21" s="30">
        <f>SUM(Таблица4[[#This Row],[Сумма ПБ за УЧ]:[Сумма ПБ за ПЧ]])</f>
        <v>0</v>
      </c>
      <c r="AE21" s="31">
        <f>Таблица4[[#This Row],[Общее количество  ПБ]]/20</f>
        <v>0</v>
      </c>
      <c r="AF21" s="28" t="str">
        <f>IF(Таблица4[[#This Row],[Общее количество  ПБ]]&gt;=18,"Да","Нет")</f>
        <v>Нет</v>
      </c>
      <c r="AG21" s="28" t="str">
        <f>IF(Таблица4[[#This Row],[Сумма ПБ за УЧ]]&gt;=9,"Да","Нет")</f>
        <v>Нет</v>
      </c>
      <c r="AH21" s="28" t="str">
        <f>IF(Таблица4[[#This Row],[Общее количество  ПБ]]&gt;=18,"Да","Нет")</f>
        <v>Нет</v>
      </c>
    </row>
    <row r="22" spans="1:35" x14ac:dyDescent="0.25">
      <c r="A22" s="84"/>
      <c r="B22" s="100"/>
      <c r="C22" s="87"/>
      <c r="D22" s="87"/>
      <c r="E22" s="87"/>
      <c r="F22" s="87"/>
      <c r="G22" s="88"/>
      <c r="H22" s="89"/>
      <c r="I22" s="88"/>
      <c r="J22" s="89"/>
      <c r="K22" s="88"/>
      <c r="L22" s="94"/>
      <c r="M22" s="89"/>
      <c r="N22" s="88"/>
      <c r="O22" s="94"/>
      <c r="P22" s="89"/>
      <c r="Q22" s="87"/>
      <c r="R22" s="98"/>
      <c r="S22" s="98"/>
      <c r="T22" s="98"/>
      <c r="U22" s="98"/>
      <c r="V22" s="98"/>
      <c r="W22" s="98"/>
      <c r="X22" s="98"/>
      <c r="Y22" s="88"/>
      <c r="Z22" s="94"/>
      <c r="AA22" s="89"/>
      <c r="AB22" s="30">
        <f>SUM(Таблица4[[#This Row],[Д1]:[П3]])</f>
        <v>0</v>
      </c>
      <c r="AC22" s="30">
        <f>SUM(Таблица4[[#This Row],[З5]:[Т3]])</f>
        <v>0</v>
      </c>
      <c r="AD22" s="30">
        <f>SUM(Таблица4[[#This Row],[Сумма ПБ за УЧ]:[Сумма ПБ за ПЧ]])</f>
        <v>0</v>
      </c>
      <c r="AE22" s="31">
        <f>Таблица4[[#This Row],[Общее количество  ПБ]]/20</f>
        <v>0</v>
      </c>
      <c r="AF22" s="28" t="str">
        <f>IF(Таблица4[[#This Row],[Общее количество  ПБ]]&gt;=18,"Да","Нет")</f>
        <v>Нет</v>
      </c>
      <c r="AG22" s="28" t="str">
        <f>IF(Таблица4[[#This Row],[Сумма ПБ за УЧ]]&gt;=9,"Да","Нет")</f>
        <v>Нет</v>
      </c>
      <c r="AH22" s="28" t="str">
        <f>IF(Таблица4[[#This Row],[Общее количество  ПБ]]&gt;=18,"Да","Нет")</f>
        <v>Нет</v>
      </c>
    </row>
    <row r="23" spans="1:35" x14ac:dyDescent="0.25">
      <c r="A23" s="109">
        <v>1</v>
      </c>
      <c r="B23" s="129"/>
      <c r="C23" s="111"/>
      <c r="D23" s="112"/>
      <c r="E23" s="112"/>
      <c r="F23" s="112"/>
      <c r="G23" s="113"/>
      <c r="H23" s="115"/>
      <c r="I23" s="113"/>
      <c r="J23" s="115"/>
      <c r="K23" s="113"/>
      <c r="L23" s="114"/>
      <c r="M23" s="115"/>
      <c r="N23" s="113"/>
      <c r="O23" s="114"/>
      <c r="P23" s="115"/>
      <c r="Q23" s="153"/>
      <c r="R23" s="154"/>
      <c r="S23" s="154"/>
      <c r="T23" s="154"/>
      <c r="U23" s="154"/>
      <c r="V23" s="154"/>
      <c r="W23" s="154"/>
      <c r="X23" s="154"/>
      <c r="Y23" s="155"/>
      <c r="Z23" s="156"/>
      <c r="AA23" s="157"/>
      <c r="AB23" s="117">
        <f>SUM(Таблица4[[#This Row],[Д1]:[П3]])</f>
        <v>0</v>
      </c>
      <c r="AC23" s="117">
        <f>SUM(Таблица4[[#This Row],[З5]:[Т3]])</f>
        <v>0</v>
      </c>
      <c r="AD23" s="117">
        <f>SUM(Таблица4[[#This Row],[Сумма ПБ за УЧ]:[Сумма ПБ за ПЧ]])</f>
        <v>0</v>
      </c>
      <c r="AE23" s="118">
        <f>Таблица4[[#This Row],[Общее количество  ПБ]]/20</f>
        <v>0</v>
      </c>
      <c r="AF23" s="118" t="str">
        <f>IF(Таблица4[[#This Row],[Сумма ПБ за УЧ]]&gt;=9,"Да","Нет")</f>
        <v>Нет</v>
      </c>
      <c r="AG23" s="118" t="str">
        <f>IF(Таблица4[[#This Row],[Сумма ПБ за УЧ]]&gt;=9,"Да","Нет")</f>
        <v>Нет</v>
      </c>
      <c r="AH23" s="118" t="str">
        <f>IF(Таблица4[[#This Row],[Сумма ПБ за УЧ]]&gt;=9,"Да","Нет")</f>
        <v>Нет</v>
      </c>
      <c r="AI23" s="192" t="s">
        <v>241</v>
      </c>
    </row>
    <row r="24" spans="1:35" x14ac:dyDescent="0.25">
      <c r="A24" s="109"/>
      <c r="B24" s="129"/>
      <c r="C24" s="112"/>
      <c r="D24" s="112"/>
      <c r="E24" s="112"/>
      <c r="F24" s="112"/>
      <c r="G24" s="113"/>
      <c r="H24" s="115"/>
      <c r="I24" s="113"/>
      <c r="J24" s="115"/>
      <c r="K24" s="113"/>
      <c r="L24" s="128"/>
      <c r="M24" s="115"/>
      <c r="N24" s="113"/>
      <c r="O24" s="128"/>
      <c r="P24" s="115"/>
      <c r="Q24" s="153"/>
      <c r="R24" s="154"/>
      <c r="S24" s="154"/>
      <c r="T24" s="154"/>
      <c r="U24" s="154"/>
      <c r="V24" s="154"/>
      <c r="W24" s="154"/>
      <c r="X24" s="154"/>
      <c r="Y24" s="155"/>
      <c r="Z24" s="158"/>
      <c r="AA24" s="157"/>
      <c r="AB24" s="119">
        <f>SUM(Таблица4[[#This Row],[Д1]:[П3]])</f>
        <v>0</v>
      </c>
      <c r="AC24" s="119">
        <f>SUM(Таблица4[[#This Row],[З5]:[Т3]])</f>
        <v>0</v>
      </c>
      <c r="AD24" s="119">
        <f>SUM(Таблица4[[#This Row],[Сумма ПБ за УЧ]:[Сумма ПБ за ПЧ]])</f>
        <v>0</v>
      </c>
      <c r="AE24" s="120">
        <f>Таблица4[[#This Row],[Общее количество  ПБ]]/20</f>
        <v>0</v>
      </c>
      <c r="AF24" s="118" t="str">
        <f>IF(Таблица4[[#This Row],[Сумма ПБ за УЧ]]&gt;=9,"Да","Нет")</f>
        <v>Нет</v>
      </c>
      <c r="AG24" s="118" t="str">
        <f>IF(Таблица4[[#This Row],[Сумма ПБ за УЧ]]&gt;=9,"Да","Нет")</f>
        <v>Нет</v>
      </c>
      <c r="AH24" s="118" t="str">
        <f>IF(Таблица4[[#This Row],[Сумма ПБ за УЧ]]&gt;=9,"Да","Нет")</f>
        <v>Нет</v>
      </c>
      <c r="AI24" s="192"/>
    </row>
    <row r="25" spans="1:35" x14ac:dyDescent="0.25">
      <c r="A25" s="109"/>
      <c r="B25" s="130"/>
      <c r="C25" s="112"/>
      <c r="D25" s="112"/>
      <c r="E25" s="112"/>
      <c r="F25" s="112"/>
      <c r="G25" s="113"/>
      <c r="H25" s="115"/>
      <c r="I25" s="113"/>
      <c r="J25" s="115"/>
      <c r="K25" s="113"/>
      <c r="L25" s="128"/>
      <c r="M25" s="115"/>
      <c r="N25" s="113"/>
      <c r="O25" s="128"/>
      <c r="P25" s="115"/>
      <c r="Q25" s="153"/>
      <c r="R25" s="154"/>
      <c r="S25" s="154"/>
      <c r="T25" s="154"/>
      <c r="U25" s="154"/>
      <c r="V25" s="154"/>
      <c r="W25" s="154"/>
      <c r="X25" s="154"/>
      <c r="Y25" s="155"/>
      <c r="Z25" s="158"/>
      <c r="AA25" s="157"/>
      <c r="AB25" s="119">
        <f>SUM(Таблица4[[#This Row],[Д1]:[П3]])</f>
        <v>0</v>
      </c>
      <c r="AC25" s="119">
        <f>SUM(Таблица4[[#This Row],[З5]:[Т3]])</f>
        <v>0</v>
      </c>
      <c r="AD25" s="119">
        <f>SUM(Таблица4[[#This Row],[Сумма ПБ за УЧ]:[Сумма ПБ за ПЧ]])</f>
        <v>0</v>
      </c>
      <c r="AE25" s="120">
        <f>Таблица4[[#This Row],[Общее количество  ПБ]]/20</f>
        <v>0</v>
      </c>
      <c r="AF25" s="118" t="str">
        <f>IF(Таблица4[[#This Row],[Сумма ПБ за УЧ]]&gt;=9,"Да","Нет")</f>
        <v>Нет</v>
      </c>
      <c r="AG25" s="118" t="str">
        <f>IF(Таблица4[[#This Row],[Сумма ПБ за УЧ]]&gt;=9,"Да","Нет")</f>
        <v>Нет</v>
      </c>
      <c r="AH25" s="118" t="str">
        <f>IF(Таблица4[[#This Row],[Сумма ПБ за УЧ]]&gt;=9,"Да","Нет")</f>
        <v>Нет</v>
      </c>
      <c r="AI25" s="192"/>
    </row>
    <row r="26" spans="1:35" x14ac:dyDescent="0.25">
      <c r="A26" s="109"/>
      <c r="B26" s="130"/>
      <c r="C26" s="112"/>
      <c r="D26" s="112"/>
      <c r="E26" s="112"/>
      <c r="F26" s="112"/>
      <c r="G26" s="113"/>
      <c r="H26" s="115"/>
      <c r="I26" s="113"/>
      <c r="J26" s="115"/>
      <c r="K26" s="113"/>
      <c r="L26" s="128"/>
      <c r="M26" s="115"/>
      <c r="N26" s="113"/>
      <c r="O26" s="128"/>
      <c r="P26" s="115"/>
      <c r="Q26" s="153"/>
      <c r="R26" s="154"/>
      <c r="S26" s="154"/>
      <c r="T26" s="154"/>
      <c r="U26" s="154"/>
      <c r="V26" s="154"/>
      <c r="W26" s="154"/>
      <c r="X26" s="154"/>
      <c r="Y26" s="155"/>
      <c r="Z26" s="158"/>
      <c r="AA26" s="157"/>
      <c r="AB26" s="119">
        <f>SUM(Таблица4[[#This Row],[Д1]:[П3]])</f>
        <v>0</v>
      </c>
      <c r="AC26" s="119">
        <f>SUM(Таблица4[[#This Row],[З5]:[Т3]])</f>
        <v>0</v>
      </c>
      <c r="AD26" s="119">
        <f>SUM(Таблица4[[#This Row],[Сумма ПБ за УЧ]:[Сумма ПБ за ПЧ]])</f>
        <v>0</v>
      </c>
      <c r="AE26" s="120">
        <f>Таблица4[[#This Row],[Общее количество  ПБ]]/20</f>
        <v>0</v>
      </c>
      <c r="AF26" s="118" t="str">
        <f>IF(Таблица4[[#This Row],[Сумма ПБ за УЧ]]&gt;=9,"Да","Нет")</f>
        <v>Нет</v>
      </c>
      <c r="AG26" s="118" t="str">
        <f>IF(Таблица4[[#This Row],[Сумма ПБ за УЧ]]&gt;=9,"Да","Нет")</f>
        <v>Нет</v>
      </c>
      <c r="AH26" s="118" t="str">
        <f>IF(Таблица4[[#This Row],[Сумма ПБ за УЧ]]&gt;=9,"Да","Нет")</f>
        <v>Нет</v>
      </c>
      <c r="AI26" s="192"/>
    </row>
    <row r="27" spans="1:35" x14ac:dyDescent="0.25">
      <c r="A27" s="109"/>
      <c r="B27" s="130"/>
      <c r="C27" s="112"/>
      <c r="D27" s="112"/>
      <c r="E27" s="112"/>
      <c r="F27" s="112"/>
      <c r="G27" s="113"/>
      <c r="H27" s="115"/>
      <c r="I27" s="113"/>
      <c r="J27" s="115"/>
      <c r="K27" s="113"/>
      <c r="L27" s="128"/>
      <c r="M27" s="115"/>
      <c r="N27" s="113"/>
      <c r="O27" s="128"/>
      <c r="P27" s="115"/>
      <c r="Q27" s="153"/>
      <c r="R27" s="154"/>
      <c r="S27" s="154"/>
      <c r="T27" s="154"/>
      <c r="U27" s="154"/>
      <c r="V27" s="154"/>
      <c r="W27" s="154"/>
      <c r="X27" s="154"/>
      <c r="Y27" s="155"/>
      <c r="Z27" s="158"/>
      <c r="AA27" s="157"/>
      <c r="AB27" s="119">
        <f>SUM(Таблица4[[#This Row],[Д1]:[П3]])</f>
        <v>0</v>
      </c>
      <c r="AC27" s="119">
        <f>SUM(Таблица4[[#This Row],[З5]:[Т3]])</f>
        <v>0</v>
      </c>
      <c r="AD27" s="119">
        <f>SUM(Таблица4[[#This Row],[Сумма ПБ за УЧ]:[Сумма ПБ за ПЧ]])</f>
        <v>0</v>
      </c>
      <c r="AE27" s="120">
        <f>Таблица4[[#This Row],[Общее количество  ПБ]]/20</f>
        <v>0</v>
      </c>
      <c r="AF27" s="118" t="str">
        <f>IF(Таблица4[[#This Row],[Сумма ПБ за УЧ]]&gt;=9,"Да","Нет")</f>
        <v>Нет</v>
      </c>
      <c r="AG27" s="118" t="str">
        <f>IF(Таблица4[[#This Row],[Сумма ПБ за УЧ]]&gt;=9,"Да","Нет")</f>
        <v>Нет</v>
      </c>
      <c r="AH27" s="118" t="str">
        <f>IF(Таблица4[[#This Row],[Сумма ПБ за УЧ]]&gt;=9,"Да","Нет")</f>
        <v>Нет</v>
      </c>
      <c r="AI27" s="192"/>
    </row>
    <row r="28" spans="1:35" x14ac:dyDescent="0.25">
      <c r="A28" s="109"/>
      <c r="B28" s="130"/>
      <c r="C28" s="112"/>
      <c r="D28" s="112"/>
      <c r="E28" s="112"/>
      <c r="F28" s="112"/>
      <c r="G28" s="113"/>
      <c r="H28" s="115"/>
      <c r="I28" s="113"/>
      <c r="J28" s="115"/>
      <c r="K28" s="113"/>
      <c r="L28" s="128"/>
      <c r="M28" s="115"/>
      <c r="N28" s="113"/>
      <c r="O28" s="128"/>
      <c r="P28" s="115"/>
      <c r="Q28" s="153"/>
      <c r="R28" s="154"/>
      <c r="S28" s="154"/>
      <c r="T28" s="154"/>
      <c r="U28" s="154"/>
      <c r="V28" s="154"/>
      <c r="W28" s="154"/>
      <c r="X28" s="154"/>
      <c r="Y28" s="155"/>
      <c r="Z28" s="158"/>
      <c r="AA28" s="157"/>
      <c r="AB28" s="119">
        <f>SUM(Таблица4[[#This Row],[Д1]:[П3]])</f>
        <v>0</v>
      </c>
      <c r="AC28" s="119">
        <f>SUM(Таблица4[[#This Row],[З5]:[Т3]])</f>
        <v>0</v>
      </c>
      <c r="AD28" s="119">
        <f>SUM(Таблица4[[#This Row],[Сумма ПБ за УЧ]:[Сумма ПБ за ПЧ]])</f>
        <v>0</v>
      </c>
      <c r="AE28" s="120">
        <f>Таблица4[[#This Row],[Общее количество  ПБ]]/20</f>
        <v>0</v>
      </c>
      <c r="AF28" s="118" t="str">
        <f>IF(Таблица4[[#This Row],[Сумма ПБ за УЧ]]&gt;=9,"Да","Нет")</f>
        <v>Нет</v>
      </c>
      <c r="AG28" s="118" t="str">
        <f>IF(Таблица4[[#This Row],[Сумма ПБ за УЧ]]&gt;=9,"Да","Нет")</f>
        <v>Нет</v>
      </c>
      <c r="AH28" s="118" t="str">
        <f>IF(Таблица4[[#This Row],[Сумма ПБ за УЧ]]&gt;=9,"Да","Нет")</f>
        <v>Нет</v>
      </c>
      <c r="AI28" s="192"/>
    </row>
    <row r="29" spans="1:35" x14ac:dyDescent="0.25">
      <c r="A29" s="109"/>
      <c r="B29" s="130"/>
      <c r="C29" s="112"/>
      <c r="D29" s="112"/>
      <c r="E29" s="112"/>
      <c r="F29" s="112"/>
      <c r="G29" s="113"/>
      <c r="H29" s="115"/>
      <c r="I29" s="113"/>
      <c r="J29" s="115"/>
      <c r="K29" s="113"/>
      <c r="L29" s="128"/>
      <c r="M29" s="115"/>
      <c r="N29" s="113"/>
      <c r="O29" s="128"/>
      <c r="P29" s="115"/>
      <c r="Q29" s="153"/>
      <c r="R29" s="154"/>
      <c r="S29" s="154"/>
      <c r="T29" s="154"/>
      <c r="U29" s="154"/>
      <c r="V29" s="154"/>
      <c r="W29" s="154"/>
      <c r="X29" s="154"/>
      <c r="Y29" s="155"/>
      <c r="Z29" s="158"/>
      <c r="AA29" s="157"/>
      <c r="AB29" s="119">
        <f>SUM(Таблица4[[#This Row],[Д1]:[П3]])</f>
        <v>0</v>
      </c>
      <c r="AC29" s="119">
        <f>SUM(Таблица4[[#This Row],[З5]:[Т3]])</f>
        <v>0</v>
      </c>
      <c r="AD29" s="119">
        <f>SUM(Таблица4[[#This Row],[Сумма ПБ за УЧ]:[Сумма ПБ за ПЧ]])</f>
        <v>0</v>
      </c>
      <c r="AE29" s="120">
        <f>Таблица4[[#This Row],[Общее количество  ПБ]]/20</f>
        <v>0</v>
      </c>
      <c r="AF29" s="118" t="str">
        <f>IF(Таблица4[[#This Row],[Сумма ПБ за УЧ]]&gt;=9,"Да","Нет")</f>
        <v>Нет</v>
      </c>
      <c r="AG29" s="118" t="str">
        <f>IF(Таблица4[[#This Row],[Сумма ПБ за УЧ]]&gt;=9,"Да","Нет")</f>
        <v>Нет</v>
      </c>
      <c r="AH29" s="118" t="str">
        <f>IF(Таблица4[[#This Row],[Сумма ПБ за УЧ]]&gt;=9,"Да","Нет")</f>
        <v>Нет</v>
      </c>
      <c r="AI29" s="192"/>
    </row>
    <row r="30" spans="1:35" x14ac:dyDescent="0.25">
      <c r="A30" s="109"/>
      <c r="B30" s="130"/>
      <c r="C30" s="112"/>
      <c r="D30" s="112"/>
      <c r="E30" s="112"/>
      <c r="F30" s="112"/>
      <c r="G30" s="113"/>
      <c r="H30" s="115"/>
      <c r="I30" s="113"/>
      <c r="J30" s="115"/>
      <c r="K30" s="113"/>
      <c r="L30" s="128"/>
      <c r="M30" s="115"/>
      <c r="N30" s="113"/>
      <c r="O30" s="128"/>
      <c r="P30" s="115"/>
      <c r="Q30" s="153"/>
      <c r="R30" s="154"/>
      <c r="S30" s="154"/>
      <c r="T30" s="154"/>
      <c r="U30" s="154"/>
      <c r="V30" s="154"/>
      <c r="W30" s="154"/>
      <c r="X30" s="154"/>
      <c r="Y30" s="155"/>
      <c r="Z30" s="158"/>
      <c r="AA30" s="157"/>
      <c r="AB30" s="119">
        <f>SUM(Таблица4[[#This Row],[Д1]:[П3]])</f>
        <v>0</v>
      </c>
      <c r="AC30" s="119">
        <f>SUM(Таблица4[[#This Row],[З5]:[Т3]])</f>
        <v>0</v>
      </c>
      <c r="AD30" s="119">
        <f>SUM(Таблица4[[#This Row],[Сумма ПБ за УЧ]:[Сумма ПБ за ПЧ]])</f>
        <v>0</v>
      </c>
      <c r="AE30" s="120">
        <f>Таблица4[[#This Row],[Общее количество  ПБ]]/20</f>
        <v>0</v>
      </c>
      <c r="AF30" s="118" t="str">
        <f>IF(Таблица4[[#This Row],[Сумма ПБ за УЧ]]&gt;=9,"Да","Нет")</f>
        <v>Нет</v>
      </c>
      <c r="AG30" s="118" t="str">
        <f>IF(Таблица4[[#This Row],[Сумма ПБ за УЧ]]&gt;=9,"Да","Нет")</f>
        <v>Нет</v>
      </c>
      <c r="AH30" s="118" t="str">
        <f>IF(Таблица4[[#This Row],[Сумма ПБ за УЧ]]&gt;=9,"Да","Нет")</f>
        <v>Нет</v>
      </c>
      <c r="AI30" s="192"/>
    </row>
    <row r="31" spans="1:35" x14ac:dyDescent="0.25">
      <c r="A31" s="109"/>
      <c r="B31" s="130"/>
      <c r="C31" s="112"/>
      <c r="D31" s="112"/>
      <c r="E31" s="112"/>
      <c r="F31" s="112"/>
      <c r="G31" s="113"/>
      <c r="H31" s="115"/>
      <c r="I31" s="113"/>
      <c r="J31" s="115"/>
      <c r="K31" s="113"/>
      <c r="L31" s="128"/>
      <c r="M31" s="115"/>
      <c r="N31" s="113"/>
      <c r="O31" s="128"/>
      <c r="P31" s="115"/>
      <c r="Q31" s="153"/>
      <c r="R31" s="154"/>
      <c r="S31" s="154"/>
      <c r="T31" s="154"/>
      <c r="U31" s="154"/>
      <c r="V31" s="154"/>
      <c r="W31" s="154"/>
      <c r="X31" s="154"/>
      <c r="Y31" s="155"/>
      <c r="Z31" s="158"/>
      <c r="AA31" s="157"/>
      <c r="AB31" s="119">
        <f>SUM(Таблица4[[#This Row],[Д1]:[П3]])</f>
        <v>0</v>
      </c>
      <c r="AC31" s="119">
        <f>SUM(Таблица4[[#This Row],[З5]:[Т3]])</f>
        <v>0</v>
      </c>
      <c r="AD31" s="119">
        <f>SUM(Таблица4[[#This Row],[Сумма ПБ за УЧ]:[Сумма ПБ за ПЧ]])</f>
        <v>0</v>
      </c>
      <c r="AE31" s="120">
        <f>Таблица4[[#This Row],[Общее количество  ПБ]]/20</f>
        <v>0</v>
      </c>
      <c r="AF31" s="118" t="str">
        <f>IF(Таблица4[[#This Row],[Сумма ПБ за УЧ]]&gt;=9,"Да","Нет")</f>
        <v>Нет</v>
      </c>
      <c r="AG31" s="118" t="str">
        <f>IF(Таблица4[[#This Row],[Сумма ПБ за УЧ]]&gt;=9,"Да","Нет")</f>
        <v>Нет</v>
      </c>
      <c r="AH31" s="118" t="str">
        <f>IF(Таблица4[[#This Row],[Сумма ПБ за УЧ]]&gt;=9,"Да","Нет")</f>
        <v>Нет</v>
      </c>
      <c r="AI31" s="192"/>
    </row>
    <row r="32" spans="1:35" x14ac:dyDescent="0.25">
      <c r="A32" s="109"/>
      <c r="B32" s="130"/>
      <c r="C32" s="112"/>
      <c r="D32" s="112"/>
      <c r="E32" s="112"/>
      <c r="F32" s="112"/>
      <c r="G32" s="113"/>
      <c r="H32" s="115"/>
      <c r="I32" s="113"/>
      <c r="J32" s="115"/>
      <c r="K32" s="113"/>
      <c r="L32" s="128"/>
      <c r="M32" s="115"/>
      <c r="N32" s="113"/>
      <c r="O32" s="128"/>
      <c r="P32" s="115"/>
      <c r="Q32" s="153"/>
      <c r="R32" s="154"/>
      <c r="S32" s="154"/>
      <c r="T32" s="154"/>
      <c r="U32" s="154"/>
      <c r="V32" s="154"/>
      <c r="W32" s="154"/>
      <c r="X32" s="154"/>
      <c r="Y32" s="155"/>
      <c r="Z32" s="158"/>
      <c r="AA32" s="157"/>
      <c r="AB32" s="119">
        <f>SUM(Таблица4[[#This Row],[Д1]:[П3]])</f>
        <v>0</v>
      </c>
      <c r="AC32" s="119">
        <f>SUM(Таблица4[[#This Row],[З5]:[Т3]])</f>
        <v>0</v>
      </c>
      <c r="AD32" s="119">
        <f>SUM(Таблица4[[#This Row],[Сумма ПБ за УЧ]:[Сумма ПБ за ПЧ]])</f>
        <v>0</v>
      </c>
      <c r="AE32" s="120">
        <f>Таблица4[[#This Row],[Общее количество  ПБ]]/20</f>
        <v>0</v>
      </c>
      <c r="AF32" s="118" t="str">
        <f>IF(Таблица4[[#This Row],[Сумма ПБ за УЧ]]&gt;=9,"Да","Нет")</f>
        <v>Нет</v>
      </c>
      <c r="AG32" s="118" t="str">
        <f>IF(Таблица4[[#This Row],[Сумма ПБ за УЧ]]&gt;=9,"Да","Нет")</f>
        <v>Нет</v>
      </c>
      <c r="AH32" s="118" t="str">
        <f>IF(Таблица4[[#This Row],[Сумма ПБ за УЧ]]&gt;=9,"Да","Нет")</f>
        <v>Нет</v>
      </c>
      <c r="AI32" s="192"/>
    </row>
    <row r="33" spans="1:35" x14ac:dyDescent="0.25">
      <c r="A33" s="109"/>
      <c r="B33" s="130"/>
      <c r="C33" s="112"/>
      <c r="D33" s="112"/>
      <c r="E33" s="112"/>
      <c r="F33" s="112"/>
      <c r="G33" s="113"/>
      <c r="H33" s="115"/>
      <c r="I33" s="113"/>
      <c r="J33" s="115"/>
      <c r="K33" s="113"/>
      <c r="L33" s="128"/>
      <c r="M33" s="115"/>
      <c r="N33" s="113"/>
      <c r="O33" s="128"/>
      <c r="P33" s="115"/>
      <c r="Q33" s="153"/>
      <c r="R33" s="154"/>
      <c r="S33" s="154"/>
      <c r="T33" s="154"/>
      <c r="U33" s="154"/>
      <c r="V33" s="154"/>
      <c r="W33" s="154"/>
      <c r="X33" s="154"/>
      <c r="Y33" s="155"/>
      <c r="Z33" s="158"/>
      <c r="AA33" s="157"/>
      <c r="AB33" s="119">
        <f>SUM(Таблица4[[#This Row],[Д1]:[П3]])</f>
        <v>0</v>
      </c>
      <c r="AC33" s="119">
        <f>SUM(Таблица4[[#This Row],[З5]:[Т3]])</f>
        <v>0</v>
      </c>
      <c r="AD33" s="119">
        <f>SUM(Таблица4[[#This Row],[Сумма ПБ за УЧ]:[Сумма ПБ за ПЧ]])</f>
        <v>0</v>
      </c>
      <c r="AE33" s="120">
        <f>Таблица4[[#This Row],[Общее количество  ПБ]]/20</f>
        <v>0</v>
      </c>
      <c r="AF33" s="118" t="str">
        <f>IF(Таблица4[[#This Row],[Сумма ПБ за УЧ]]&gt;=9,"Да","Нет")</f>
        <v>Нет</v>
      </c>
      <c r="AG33" s="118" t="str">
        <f>IF(Таблица4[[#This Row],[Сумма ПБ за УЧ]]&gt;=9,"Да","Нет")</f>
        <v>Нет</v>
      </c>
      <c r="AH33" s="118" t="str">
        <f>IF(Таблица4[[#This Row],[Сумма ПБ за УЧ]]&gt;=9,"Да","Нет")</f>
        <v>Нет</v>
      </c>
      <c r="AI33" s="192"/>
    </row>
    <row r="34" spans="1:35" x14ac:dyDescent="0.25">
      <c r="A34" s="91"/>
      <c r="B34" s="92"/>
      <c r="C34" s="93"/>
      <c r="D34" s="93"/>
      <c r="E34" s="93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35" x14ac:dyDescent="0.25">
      <c r="A35" s="91"/>
      <c r="B35" s="92"/>
      <c r="C35" s="93"/>
      <c r="D35" s="93"/>
      <c r="E35" s="9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5" x14ac:dyDescent="0.25">
      <c r="A36" s="91"/>
      <c r="B36" s="92"/>
      <c r="C36" s="93"/>
      <c r="D36" s="93"/>
      <c r="E36" s="93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5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35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35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35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5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35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35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35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35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35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35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35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x14ac:dyDescent="0.25">
      <c r="A66" s="91"/>
      <c r="B66" s="92"/>
      <c r="C66" s="93"/>
      <c r="D66" s="93"/>
      <c r="E66" s="93"/>
      <c r="F66" s="93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</sheetData>
  <sheetProtection algorithmName="SHA-512" hashValue="WUFoB7XCYZBuiU+4q7GaNBeTvxi01aNDD2LPS2Bur6UDnBTwYDidz5o0su6e6622b2Kr+0GjZQn/SwHUxK356g==" saltValue="/liDzasGqVQUCHtm1y8pkQ==" spinCount="100000" sheet="1" objects="1" scenarios="1"/>
  <mergeCells count="10">
    <mergeCell ref="AI23:AI33"/>
    <mergeCell ref="A2:E3"/>
    <mergeCell ref="F2:P2"/>
    <mergeCell ref="Q2:AA2"/>
    <mergeCell ref="AB2:AH3"/>
    <mergeCell ref="G3:H3"/>
    <mergeCell ref="I3:J3"/>
    <mergeCell ref="K3:M3"/>
    <mergeCell ref="N3:P3"/>
    <mergeCell ref="Y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G5:AG14 AG15:AG22" 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I65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7" width="6.7109375" style="4" customWidth="1"/>
    <col min="28" max="29" width="10.7109375" style="3" customWidth="1"/>
    <col min="30" max="31" width="12.42578125" style="3" customWidth="1"/>
    <col min="32" max="34" width="14.85546875" style="3" customWidth="1"/>
    <col min="35" max="35" width="31" style="8" bestFit="1" customWidth="1"/>
    <col min="36" max="16384" width="9.140625" style="8"/>
  </cols>
  <sheetData>
    <row r="1" spans="1:34" ht="18.75" thickBot="1" x14ac:dyDescent="0.3">
      <c r="A1" s="66"/>
      <c r="B1" s="9"/>
    </row>
    <row r="2" spans="1:34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5"/>
      <c r="AB2" s="184" t="s">
        <v>11</v>
      </c>
      <c r="AC2" s="188"/>
      <c r="AD2" s="188"/>
      <c r="AE2" s="188"/>
      <c r="AF2" s="188"/>
      <c r="AG2" s="188"/>
      <c r="AH2" s="185"/>
    </row>
    <row r="3" spans="1:34" s="14" customFormat="1" ht="44.25" customHeight="1" thickBot="1" x14ac:dyDescent="0.25">
      <c r="A3" s="198"/>
      <c r="B3" s="199"/>
      <c r="C3" s="199"/>
      <c r="D3" s="199"/>
      <c r="E3" s="200"/>
      <c r="F3" s="29"/>
      <c r="G3" s="201" t="s">
        <v>6</v>
      </c>
      <c r="H3" s="201"/>
      <c r="I3" s="201" t="s">
        <v>7</v>
      </c>
      <c r="J3" s="201"/>
      <c r="K3" s="201" t="s">
        <v>8</v>
      </c>
      <c r="L3" s="201"/>
      <c r="M3" s="201"/>
      <c r="N3" s="201" t="s">
        <v>9</v>
      </c>
      <c r="O3" s="201"/>
      <c r="P3" s="201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202" t="s">
        <v>74</v>
      </c>
      <c r="AA3" s="204"/>
      <c r="AB3" s="198"/>
      <c r="AC3" s="199"/>
      <c r="AD3" s="199"/>
      <c r="AE3" s="199"/>
      <c r="AF3" s="199"/>
      <c r="AG3" s="199"/>
      <c r="AH3" s="200"/>
    </row>
    <row r="4" spans="1:34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15" t="s">
        <v>21</v>
      </c>
      <c r="H4" s="11" t="s">
        <v>22</v>
      </c>
      <c r="I4" s="15" t="s">
        <v>23</v>
      </c>
      <c r="J4" s="11" t="s">
        <v>24</v>
      </c>
      <c r="K4" s="15" t="s">
        <v>34</v>
      </c>
      <c r="L4" s="16" t="s">
        <v>35</v>
      </c>
      <c r="M4" s="11" t="s">
        <v>36</v>
      </c>
      <c r="N4" s="15" t="s">
        <v>37</v>
      </c>
      <c r="O4" s="16" t="s">
        <v>38</v>
      </c>
      <c r="P4" s="11" t="s">
        <v>65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15" t="s">
        <v>19</v>
      </c>
      <c r="AA4" s="11" t="s">
        <v>20</v>
      </c>
      <c r="AB4" s="26" t="s">
        <v>69</v>
      </c>
      <c r="AC4" s="26" t="s">
        <v>70</v>
      </c>
      <c r="AD4" s="26" t="s">
        <v>62</v>
      </c>
      <c r="AE4" s="26" t="s">
        <v>68</v>
      </c>
      <c r="AF4" s="26" t="s">
        <v>81</v>
      </c>
      <c r="AG4" s="26" t="s">
        <v>82</v>
      </c>
      <c r="AH4" s="27" t="s">
        <v>10</v>
      </c>
    </row>
    <row r="5" spans="1:34" x14ac:dyDescent="0.25">
      <c r="A5" s="84">
        <v>1</v>
      </c>
      <c r="B5" s="100"/>
      <c r="C5" s="87"/>
      <c r="D5" s="87"/>
      <c r="E5" s="87"/>
      <c r="F5" s="87"/>
      <c r="G5" s="88"/>
      <c r="H5" s="89"/>
      <c r="I5" s="88"/>
      <c r="J5" s="89"/>
      <c r="K5" s="88"/>
      <c r="L5" s="94"/>
      <c r="M5" s="89"/>
      <c r="N5" s="88"/>
      <c r="O5" s="94"/>
      <c r="P5" s="89"/>
      <c r="Q5" s="87"/>
      <c r="R5" s="98"/>
      <c r="S5" s="98"/>
      <c r="T5" s="98"/>
      <c r="U5" s="98"/>
      <c r="V5" s="98"/>
      <c r="W5" s="98"/>
      <c r="X5" s="98"/>
      <c r="Y5" s="98"/>
      <c r="Z5" s="88"/>
      <c r="AA5" s="89"/>
      <c r="AB5" s="30">
        <f>SUM(Таблица5[[#This Row],[Д1]:[П3]])</f>
        <v>0</v>
      </c>
      <c r="AC5" s="30">
        <f>SUM(Таблица5[[#This Row],[З5]:[Т2]])</f>
        <v>0</v>
      </c>
      <c r="AD5" s="30">
        <f>SUM(Таблица5[[#This Row],[Сумма ПБ за УЧ]:[Сумма ПБ за ПЧ]])</f>
        <v>0</v>
      </c>
      <c r="AE5" s="31">
        <f>Таблица5[[#This Row],[Общее количество  ПБ]]/20</f>
        <v>0</v>
      </c>
      <c r="AF5" s="28" t="str">
        <f>IF(Таблица5[[#This Row],[Общее количество  ПБ]]&gt;=18,"Да","Нет")</f>
        <v>Нет</v>
      </c>
      <c r="AG5" s="28" t="str">
        <f>IF(Таблица5[[#This Row],[Сумма ПБ за УЧ]]&gt;=9,"Да","Нет")</f>
        <v>Нет</v>
      </c>
      <c r="AH5" s="28" t="str">
        <f>IF(Таблица5[[#This Row],[Общее количество  ПБ]]&gt;=18,"Да","Нет")</f>
        <v>Нет</v>
      </c>
    </row>
    <row r="6" spans="1:34" x14ac:dyDescent="0.25">
      <c r="A6" s="84"/>
      <c r="B6" s="100"/>
      <c r="C6" s="87"/>
      <c r="D6" s="87"/>
      <c r="E6" s="87"/>
      <c r="F6" s="87"/>
      <c r="G6" s="88"/>
      <c r="H6" s="89"/>
      <c r="I6" s="88"/>
      <c r="J6" s="89"/>
      <c r="K6" s="88"/>
      <c r="L6" s="94"/>
      <c r="M6" s="89"/>
      <c r="N6" s="88"/>
      <c r="O6" s="94"/>
      <c r="P6" s="89"/>
      <c r="Q6" s="87"/>
      <c r="R6" s="98"/>
      <c r="S6" s="98"/>
      <c r="T6" s="98"/>
      <c r="U6" s="98"/>
      <c r="V6" s="98"/>
      <c r="W6" s="98"/>
      <c r="X6" s="98"/>
      <c r="Y6" s="98"/>
      <c r="Z6" s="88"/>
      <c r="AA6" s="89"/>
      <c r="AB6" s="30">
        <f>SUM(Таблица5[[#This Row],[Д1]:[П3]])</f>
        <v>0</v>
      </c>
      <c r="AC6" s="30">
        <f>SUM(Таблица5[[#This Row],[З5]:[Т2]])</f>
        <v>0</v>
      </c>
      <c r="AD6" s="30">
        <f>SUM(Таблица5[[#This Row],[Сумма ПБ за УЧ]:[Сумма ПБ за ПЧ]])</f>
        <v>0</v>
      </c>
      <c r="AE6" s="31">
        <f>Таблица5[[#This Row],[Общее количество  ПБ]]/20</f>
        <v>0</v>
      </c>
      <c r="AF6" s="28" t="str">
        <f>IF(Таблица5[[#This Row],[Общее количество  ПБ]]&gt;=18,"Да","Нет")</f>
        <v>Нет</v>
      </c>
      <c r="AG6" s="28" t="str">
        <f>IF(Таблица5[[#This Row],[Сумма ПБ за УЧ]]&gt;=9,"Да","Нет")</f>
        <v>Нет</v>
      </c>
      <c r="AH6" s="28" t="str">
        <f>IF(Таблица5[[#This Row],[Общее количество  ПБ]]&gt;=18,"Да","Нет")</f>
        <v>Нет</v>
      </c>
    </row>
    <row r="7" spans="1:34" x14ac:dyDescent="0.25">
      <c r="A7" s="84"/>
      <c r="B7" s="100"/>
      <c r="C7" s="87"/>
      <c r="D7" s="87"/>
      <c r="E7" s="87"/>
      <c r="F7" s="87"/>
      <c r="G7" s="88"/>
      <c r="H7" s="89"/>
      <c r="I7" s="88"/>
      <c r="J7" s="89"/>
      <c r="K7" s="88"/>
      <c r="L7" s="94"/>
      <c r="M7" s="89"/>
      <c r="N7" s="88"/>
      <c r="O7" s="94"/>
      <c r="P7" s="89"/>
      <c r="Q7" s="87"/>
      <c r="R7" s="98"/>
      <c r="S7" s="98"/>
      <c r="T7" s="98"/>
      <c r="U7" s="98"/>
      <c r="V7" s="98"/>
      <c r="W7" s="98"/>
      <c r="X7" s="98"/>
      <c r="Y7" s="98"/>
      <c r="Z7" s="88"/>
      <c r="AA7" s="89"/>
      <c r="AB7" s="30">
        <f>SUM(Таблица5[[#This Row],[Д1]:[П3]])</f>
        <v>0</v>
      </c>
      <c r="AC7" s="30">
        <f>SUM(Таблица5[[#This Row],[З5]:[Т2]])</f>
        <v>0</v>
      </c>
      <c r="AD7" s="30">
        <f>SUM(Таблица5[[#This Row],[Сумма ПБ за УЧ]:[Сумма ПБ за ПЧ]])</f>
        <v>0</v>
      </c>
      <c r="AE7" s="31">
        <f>Таблица5[[#This Row],[Общее количество  ПБ]]/20</f>
        <v>0</v>
      </c>
      <c r="AF7" s="28" t="str">
        <f>IF(Таблица5[[#This Row],[Общее количество  ПБ]]&gt;=18,"Да","Нет")</f>
        <v>Нет</v>
      </c>
      <c r="AG7" s="28" t="str">
        <f>IF(Таблица5[[#This Row],[Сумма ПБ за УЧ]]&gt;=9,"Да","Нет")</f>
        <v>Нет</v>
      </c>
      <c r="AH7" s="28" t="str">
        <f>IF(Таблица5[[#This Row],[Общее количество  ПБ]]&gt;=18,"Да","Нет")</f>
        <v>Нет</v>
      </c>
    </row>
    <row r="8" spans="1:34" x14ac:dyDescent="0.25">
      <c r="A8" s="84"/>
      <c r="B8" s="100"/>
      <c r="C8" s="87"/>
      <c r="D8" s="87"/>
      <c r="E8" s="87"/>
      <c r="F8" s="87"/>
      <c r="G8" s="88"/>
      <c r="H8" s="89"/>
      <c r="I8" s="88"/>
      <c r="J8" s="89"/>
      <c r="K8" s="88"/>
      <c r="L8" s="94"/>
      <c r="M8" s="89"/>
      <c r="N8" s="88"/>
      <c r="O8" s="94"/>
      <c r="P8" s="89"/>
      <c r="Q8" s="87"/>
      <c r="R8" s="98"/>
      <c r="S8" s="98"/>
      <c r="T8" s="98"/>
      <c r="U8" s="98"/>
      <c r="V8" s="98"/>
      <c r="W8" s="98"/>
      <c r="X8" s="98"/>
      <c r="Y8" s="98"/>
      <c r="Z8" s="88"/>
      <c r="AA8" s="89"/>
      <c r="AB8" s="30">
        <f>SUM(Таблица5[[#This Row],[Д1]:[П3]])</f>
        <v>0</v>
      </c>
      <c r="AC8" s="30">
        <f>SUM(Таблица5[[#This Row],[З5]:[Т2]])</f>
        <v>0</v>
      </c>
      <c r="AD8" s="30">
        <f>SUM(Таблица5[[#This Row],[Сумма ПБ за УЧ]:[Сумма ПБ за ПЧ]])</f>
        <v>0</v>
      </c>
      <c r="AE8" s="31">
        <f>Таблица5[[#This Row],[Общее количество  ПБ]]/20</f>
        <v>0</v>
      </c>
      <c r="AF8" s="28" t="str">
        <f>IF(Таблица5[[#This Row],[Общее количество  ПБ]]&gt;=18,"Да","Нет")</f>
        <v>Нет</v>
      </c>
      <c r="AG8" s="28" t="str">
        <f>IF(Таблица5[[#This Row],[Сумма ПБ за УЧ]]&gt;=9,"Да","Нет")</f>
        <v>Нет</v>
      </c>
      <c r="AH8" s="28" t="str">
        <f>IF(Таблица5[[#This Row],[Общее количество  ПБ]]&gt;=18,"Да","Нет")</f>
        <v>Нет</v>
      </c>
    </row>
    <row r="9" spans="1:34" x14ac:dyDescent="0.25">
      <c r="A9" s="84"/>
      <c r="B9" s="100"/>
      <c r="C9" s="87"/>
      <c r="D9" s="87"/>
      <c r="E9" s="87"/>
      <c r="F9" s="87"/>
      <c r="G9" s="88"/>
      <c r="H9" s="89"/>
      <c r="I9" s="88"/>
      <c r="J9" s="89"/>
      <c r="K9" s="88"/>
      <c r="L9" s="94"/>
      <c r="M9" s="89"/>
      <c r="N9" s="88"/>
      <c r="O9" s="94"/>
      <c r="P9" s="89"/>
      <c r="Q9" s="87"/>
      <c r="R9" s="98"/>
      <c r="S9" s="98"/>
      <c r="T9" s="98"/>
      <c r="U9" s="98"/>
      <c r="V9" s="98"/>
      <c r="W9" s="98"/>
      <c r="X9" s="98"/>
      <c r="Y9" s="98"/>
      <c r="Z9" s="88"/>
      <c r="AA9" s="89"/>
      <c r="AB9" s="30">
        <f>SUM(Таблица5[[#This Row],[Д1]:[П3]])</f>
        <v>0</v>
      </c>
      <c r="AC9" s="30">
        <f>SUM(Таблица5[[#This Row],[З5]:[Т2]])</f>
        <v>0</v>
      </c>
      <c r="AD9" s="30">
        <f>SUM(Таблица5[[#This Row],[Сумма ПБ за УЧ]:[Сумма ПБ за ПЧ]])</f>
        <v>0</v>
      </c>
      <c r="AE9" s="31">
        <f>Таблица5[[#This Row],[Общее количество  ПБ]]/20</f>
        <v>0</v>
      </c>
      <c r="AF9" s="28" t="str">
        <f>IF(Таблица5[[#This Row],[Общее количество  ПБ]]&gt;=18,"Да","Нет")</f>
        <v>Нет</v>
      </c>
      <c r="AG9" s="28" t="str">
        <f>IF(Таблица5[[#This Row],[Сумма ПБ за УЧ]]&gt;=9,"Да","Нет")</f>
        <v>Нет</v>
      </c>
      <c r="AH9" s="28" t="str">
        <f>IF(Таблица5[[#This Row],[Общее количество  ПБ]]&gt;=18,"Да","Нет")</f>
        <v>Нет</v>
      </c>
    </row>
    <row r="10" spans="1:34" x14ac:dyDescent="0.25">
      <c r="A10" s="84"/>
      <c r="B10" s="100"/>
      <c r="C10" s="87"/>
      <c r="D10" s="87"/>
      <c r="E10" s="87"/>
      <c r="F10" s="87"/>
      <c r="G10" s="88"/>
      <c r="H10" s="89"/>
      <c r="I10" s="88"/>
      <c r="J10" s="89"/>
      <c r="K10" s="88"/>
      <c r="L10" s="94"/>
      <c r="M10" s="89"/>
      <c r="N10" s="88"/>
      <c r="O10" s="94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88"/>
      <c r="AA10" s="89"/>
      <c r="AB10" s="30">
        <f>SUM(Таблица5[[#This Row],[Д1]:[П3]])</f>
        <v>0</v>
      </c>
      <c r="AC10" s="30">
        <f>SUM(Таблица5[[#This Row],[З5]:[Т2]])</f>
        <v>0</v>
      </c>
      <c r="AD10" s="30">
        <f>SUM(Таблица5[[#This Row],[Сумма ПБ за УЧ]:[Сумма ПБ за ПЧ]])</f>
        <v>0</v>
      </c>
      <c r="AE10" s="31">
        <f>Таблица5[[#This Row],[Общее количество  ПБ]]/20</f>
        <v>0</v>
      </c>
      <c r="AF10" s="28" t="str">
        <f>IF(Таблица5[[#This Row],[Общее количество  ПБ]]&gt;=18,"Да","Нет")</f>
        <v>Нет</v>
      </c>
      <c r="AG10" s="28" t="str">
        <f>IF(Таблица5[[#This Row],[Сумма ПБ за УЧ]]&gt;=9,"Да","Нет")</f>
        <v>Нет</v>
      </c>
      <c r="AH10" s="28" t="str">
        <f>IF(Таблица5[[#This Row],[Общее количество  ПБ]]&gt;=18,"Да","Нет")</f>
        <v>Нет</v>
      </c>
    </row>
    <row r="11" spans="1:34" x14ac:dyDescent="0.25">
      <c r="A11" s="84"/>
      <c r="B11" s="100"/>
      <c r="C11" s="87"/>
      <c r="D11" s="87"/>
      <c r="E11" s="87"/>
      <c r="F11" s="87"/>
      <c r="G11" s="88"/>
      <c r="H11" s="89"/>
      <c r="I11" s="88"/>
      <c r="J11" s="89"/>
      <c r="K11" s="88"/>
      <c r="L11" s="94"/>
      <c r="M11" s="89"/>
      <c r="N11" s="88"/>
      <c r="O11" s="94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88"/>
      <c r="AA11" s="89"/>
      <c r="AB11" s="30">
        <f>SUM(Таблица5[[#This Row],[Д1]:[П3]])</f>
        <v>0</v>
      </c>
      <c r="AC11" s="30">
        <f>SUM(Таблица5[[#This Row],[З5]:[Т2]])</f>
        <v>0</v>
      </c>
      <c r="AD11" s="30">
        <f>SUM(Таблица5[[#This Row],[Сумма ПБ за УЧ]:[Сумма ПБ за ПЧ]])</f>
        <v>0</v>
      </c>
      <c r="AE11" s="31">
        <f>Таблица5[[#This Row],[Общее количество  ПБ]]/20</f>
        <v>0</v>
      </c>
      <c r="AF11" s="28" t="str">
        <f>IF(Таблица5[[#This Row],[Общее количество  ПБ]]&gt;=18,"Да","Нет")</f>
        <v>Нет</v>
      </c>
      <c r="AG11" s="28" t="str">
        <f>IF(Таблица5[[#This Row],[Сумма ПБ за УЧ]]&gt;=9,"Да","Нет")</f>
        <v>Нет</v>
      </c>
      <c r="AH11" s="28" t="str">
        <f>IF(Таблица5[[#This Row],[Общее количество  ПБ]]&gt;=18,"Да","Нет")</f>
        <v>Нет</v>
      </c>
    </row>
    <row r="12" spans="1:34" x14ac:dyDescent="0.25">
      <c r="A12" s="84"/>
      <c r="B12" s="100"/>
      <c r="C12" s="87"/>
      <c r="D12" s="87"/>
      <c r="E12" s="87"/>
      <c r="F12" s="87"/>
      <c r="G12" s="88"/>
      <c r="H12" s="89"/>
      <c r="I12" s="88"/>
      <c r="J12" s="89"/>
      <c r="K12" s="88"/>
      <c r="L12" s="94"/>
      <c r="M12" s="89"/>
      <c r="N12" s="88"/>
      <c r="O12" s="94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88"/>
      <c r="AA12" s="89"/>
      <c r="AB12" s="30">
        <f>SUM(Таблица5[[#This Row],[Д1]:[П3]])</f>
        <v>0</v>
      </c>
      <c r="AC12" s="30">
        <f>SUM(Таблица5[[#This Row],[З5]:[Т2]])</f>
        <v>0</v>
      </c>
      <c r="AD12" s="30">
        <f>SUM(Таблица5[[#This Row],[Сумма ПБ за УЧ]:[Сумма ПБ за ПЧ]])</f>
        <v>0</v>
      </c>
      <c r="AE12" s="31">
        <f>Таблица5[[#This Row],[Общее количество  ПБ]]/20</f>
        <v>0</v>
      </c>
      <c r="AF12" s="28" t="str">
        <f>IF(Таблица5[[#This Row],[Общее количество  ПБ]]&gt;=18,"Да","Нет")</f>
        <v>Нет</v>
      </c>
      <c r="AG12" s="28" t="str">
        <f>IF(Таблица5[[#This Row],[Сумма ПБ за УЧ]]&gt;=9,"Да","Нет")</f>
        <v>Нет</v>
      </c>
      <c r="AH12" s="28" t="str">
        <f>IF(Таблица5[[#This Row],[Общее количество  ПБ]]&gt;=18,"Да","Нет")</f>
        <v>Нет</v>
      </c>
    </row>
    <row r="13" spans="1:34" x14ac:dyDescent="0.25">
      <c r="A13" s="84"/>
      <c r="B13" s="100"/>
      <c r="C13" s="87"/>
      <c r="D13" s="87"/>
      <c r="E13" s="87"/>
      <c r="F13" s="87"/>
      <c r="G13" s="88"/>
      <c r="H13" s="89"/>
      <c r="I13" s="88"/>
      <c r="J13" s="89"/>
      <c r="K13" s="88"/>
      <c r="L13" s="94"/>
      <c r="M13" s="89"/>
      <c r="N13" s="88"/>
      <c r="O13" s="94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88"/>
      <c r="AA13" s="89"/>
      <c r="AB13" s="30">
        <f>SUM(Таблица5[[#This Row],[Д1]:[П3]])</f>
        <v>0</v>
      </c>
      <c r="AC13" s="30">
        <f>SUM(Таблица5[[#This Row],[З5]:[Т2]])</f>
        <v>0</v>
      </c>
      <c r="AD13" s="30">
        <f>SUM(Таблица5[[#This Row],[Сумма ПБ за УЧ]:[Сумма ПБ за ПЧ]])</f>
        <v>0</v>
      </c>
      <c r="AE13" s="31">
        <f>Таблица5[[#This Row],[Общее количество  ПБ]]/20</f>
        <v>0</v>
      </c>
      <c r="AF13" s="28" t="str">
        <f>IF(Таблица5[[#This Row],[Общее количество  ПБ]]&gt;=18,"Да","Нет")</f>
        <v>Нет</v>
      </c>
      <c r="AG13" s="28" t="str">
        <f>IF(Таблица5[[#This Row],[Сумма ПБ за УЧ]]&gt;=9,"Да","Нет")</f>
        <v>Нет</v>
      </c>
      <c r="AH13" s="28" t="str">
        <f>IF(Таблица5[[#This Row],[Общее количество  ПБ]]&gt;=18,"Да","Нет")</f>
        <v>Нет</v>
      </c>
    </row>
    <row r="14" spans="1:34" x14ac:dyDescent="0.25">
      <c r="A14" s="84"/>
      <c r="B14" s="100"/>
      <c r="C14" s="87"/>
      <c r="D14" s="87"/>
      <c r="E14" s="87"/>
      <c r="F14" s="87"/>
      <c r="G14" s="88"/>
      <c r="H14" s="89"/>
      <c r="I14" s="88"/>
      <c r="J14" s="89"/>
      <c r="K14" s="88"/>
      <c r="L14" s="94"/>
      <c r="M14" s="89"/>
      <c r="N14" s="88"/>
      <c r="O14" s="94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88"/>
      <c r="AA14" s="89"/>
      <c r="AB14" s="30">
        <f>SUM(Таблица5[[#This Row],[Д1]:[П3]])</f>
        <v>0</v>
      </c>
      <c r="AC14" s="30">
        <f>SUM(Таблица5[[#This Row],[З5]:[Т2]])</f>
        <v>0</v>
      </c>
      <c r="AD14" s="30">
        <f>SUM(Таблица5[[#This Row],[Сумма ПБ за УЧ]:[Сумма ПБ за ПЧ]])</f>
        <v>0</v>
      </c>
      <c r="AE14" s="31">
        <f>Таблица5[[#This Row],[Общее количество  ПБ]]/20</f>
        <v>0</v>
      </c>
      <c r="AF14" s="28" t="str">
        <f>IF(Таблица5[[#This Row],[Общее количество  ПБ]]&gt;=18,"Да","Нет")</f>
        <v>Нет</v>
      </c>
      <c r="AG14" s="28" t="str">
        <f>IF(Таблица5[[#This Row],[Сумма ПБ за УЧ]]&gt;=9,"Да","Нет")</f>
        <v>Нет</v>
      </c>
      <c r="AH14" s="28" t="str">
        <f>IF(Таблица5[[#This Row],[Общее количество  ПБ]]&gt;=18,"Да","Нет")</f>
        <v>Нет</v>
      </c>
    </row>
    <row r="15" spans="1:34" x14ac:dyDescent="0.25">
      <c r="A15" s="84"/>
      <c r="B15" s="100"/>
      <c r="C15" s="87"/>
      <c r="D15" s="87"/>
      <c r="E15" s="87"/>
      <c r="F15" s="87"/>
      <c r="G15" s="88"/>
      <c r="H15" s="89"/>
      <c r="I15" s="88"/>
      <c r="J15" s="89"/>
      <c r="K15" s="88"/>
      <c r="L15" s="94"/>
      <c r="M15" s="89"/>
      <c r="N15" s="88"/>
      <c r="O15" s="94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88"/>
      <c r="AA15" s="89"/>
      <c r="AB15" s="30">
        <f>SUM(Таблица5[[#This Row],[Д1]:[П3]])</f>
        <v>0</v>
      </c>
      <c r="AC15" s="30">
        <f>SUM(Таблица5[[#This Row],[З5]:[Т2]])</f>
        <v>0</v>
      </c>
      <c r="AD15" s="30">
        <f>SUM(Таблица5[[#This Row],[Сумма ПБ за УЧ]:[Сумма ПБ за ПЧ]])</f>
        <v>0</v>
      </c>
      <c r="AE15" s="31">
        <f>Таблица5[[#This Row],[Общее количество  ПБ]]/20</f>
        <v>0</v>
      </c>
      <c r="AF15" s="28" t="str">
        <f>IF(Таблица5[[#This Row],[Общее количество  ПБ]]&gt;=18,"Да","Нет")</f>
        <v>Нет</v>
      </c>
      <c r="AG15" s="28" t="str">
        <f>IF(Таблица5[[#This Row],[Сумма ПБ за УЧ]]&gt;=9,"Да","Нет")</f>
        <v>Нет</v>
      </c>
      <c r="AH15" s="28" t="str">
        <f>IF(Таблица5[[#This Row],[Общее количество  ПБ]]&gt;=18,"Да","Нет")</f>
        <v>Нет</v>
      </c>
    </row>
    <row r="16" spans="1:34" x14ac:dyDescent="0.25">
      <c r="A16" s="84"/>
      <c r="B16" s="100"/>
      <c r="C16" s="87"/>
      <c r="D16" s="87"/>
      <c r="E16" s="87"/>
      <c r="F16" s="87"/>
      <c r="G16" s="88"/>
      <c r="H16" s="89"/>
      <c r="I16" s="88"/>
      <c r="J16" s="89"/>
      <c r="K16" s="88"/>
      <c r="L16" s="94"/>
      <c r="M16" s="89"/>
      <c r="N16" s="88"/>
      <c r="O16" s="94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88"/>
      <c r="AA16" s="89"/>
      <c r="AB16" s="30">
        <f>SUM(Таблица5[[#This Row],[Д1]:[П3]])</f>
        <v>0</v>
      </c>
      <c r="AC16" s="30">
        <f>SUM(Таблица5[[#This Row],[З5]:[Т2]])</f>
        <v>0</v>
      </c>
      <c r="AD16" s="30">
        <f>SUM(Таблица5[[#This Row],[Сумма ПБ за УЧ]:[Сумма ПБ за ПЧ]])</f>
        <v>0</v>
      </c>
      <c r="AE16" s="31">
        <f>Таблица5[[#This Row],[Общее количество  ПБ]]/20</f>
        <v>0</v>
      </c>
      <c r="AF16" s="28" t="str">
        <f>IF(Таблица5[[#This Row],[Общее количество  ПБ]]&gt;=18,"Да","Нет")</f>
        <v>Нет</v>
      </c>
      <c r="AG16" s="28" t="str">
        <f>IF(Таблица5[[#This Row],[Сумма ПБ за УЧ]]&gt;=9,"Да","Нет")</f>
        <v>Нет</v>
      </c>
      <c r="AH16" s="28" t="str">
        <f>IF(Таблица5[[#This Row],[Общее количество  ПБ]]&gt;=18,"Да","Нет")</f>
        <v>Нет</v>
      </c>
    </row>
    <row r="17" spans="1:35" x14ac:dyDescent="0.25">
      <c r="A17" s="84"/>
      <c r="B17" s="100"/>
      <c r="C17" s="87"/>
      <c r="D17" s="87"/>
      <c r="E17" s="87"/>
      <c r="F17" s="87"/>
      <c r="G17" s="88"/>
      <c r="H17" s="89"/>
      <c r="I17" s="88"/>
      <c r="J17" s="89"/>
      <c r="K17" s="88"/>
      <c r="L17" s="94"/>
      <c r="M17" s="89"/>
      <c r="N17" s="88"/>
      <c r="O17" s="94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88"/>
      <c r="AA17" s="89"/>
      <c r="AB17" s="30">
        <f>SUM(Таблица5[[#This Row],[Д1]:[П3]])</f>
        <v>0</v>
      </c>
      <c r="AC17" s="30">
        <f>SUM(Таблица5[[#This Row],[З5]:[Т2]])</f>
        <v>0</v>
      </c>
      <c r="AD17" s="30">
        <f>SUM(Таблица5[[#This Row],[Сумма ПБ за УЧ]:[Сумма ПБ за ПЧ]])</f>
        <v>0</v>
      </c>
      <c r="AE17" s="31">
        <f>Таблица5[[#This Row],[Общее количество  ПБ]]/20</f>
        <v>0</v>
      </c>
      <c r="AF17" s="28" t="str">
        <f>IF(Таблица5[[#This Row],[Общее количество  ПБ]]&gt;=18,"Да","Нет")</f>
        <v>Нет</v>
      </c>
      <c r="AG17" s="28" t="str">
        <f>IF(Таблица5[[#This Row],[Сумма ПБ за УЧ]]&gt;=9,"Да","Нет")</f>
        <v>Нет</v>
      </c>
      <c r="AH17" s="28" t="str">
        <f>IF(Таблица5[[#This Row],[Общее количество  ПБ]]&gt;=18,"Да","Нет")</f>
        <v>Нет</v>
      </c>
    </row>
    <row r="18" spans="1:35" x14ac:dyDescent="0.25">
      <c r="A18" s="84"/>
      <c r="B18" s="100"/>
      <c r="C18" s="87"/>
      <c r="D18" s="87"/>
      <c r="E18" s="87"/>
      <c r="F18" s="87"/>
      <c r="G18" s="88"/>
      <c r="H18" s="89"/>
      <c r="I18" s="88"/>
      <c r="J18" s="89"/>
      <c r="K18" s="88"/>
      <c r="L18" s="94"/>
      <c r="M18" s="89"/>
      <c r="N18" s="88"/>
      <c r="O18" s="94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88"/>
      <c r="AA18" s="89"/>
      <c r="AB18" s="30">
        <f>SUM(Таблица5[[#This Row],[Д1]:[П3]])</f>
        <v>0</v>
      </c>
      <c r="AC18" s="30">
        <f>SUM(Таблица5[[#This Row],[З5]:[Т2]])</f>
        <v>0</v>
      </c>
      <c r="AD18" s="30">
        <f>SUM(Таблица5[[#This Row],[Сумма ПБ за УЧ]:[Сумма ПБ за ПЧ]])</f>
        <v>0</v>
      </c>
      <c r="AE18" s="31">
        <f>Таблица5[[#This Row],[Общее количество  ПБ]]/20</f>
        <v>0</v>
      </c>
      <c r="AF18" s="28" t="str">
        <f>IF(Таблица5[[#This Row],[Общее количество  ПБ]]&gt;=18,"Да","Нет")</f>
        <v>Нет</v>
      </c>
      <c r="AG18" s="28" t="str">
        <f>IF(Таблица5[[#This Row],[Сумма ПБ за УЧ]]&gt;=9,"Да","Нет")</f>
        <v>Нет</v>
      </c>
      <c r="AH18" s="28" t="str">
        <f>IF(Таблица5[[#This Row],[Общее количество  ПБ]]&gt;=18,"Да","Нет")</f>
        <v>Нет</v>
      </c>
    </row>
    <row r="19" spans="1:35" x14ac:dyDescent="0.25">
      <c r="A19" s="84"/>
      <c r="B19" s="100"/>
      <c r="C19" s="87"/>
      <c r="D19" s="87"/>
      <c r="E19" s="87"/>
      <c r="F19" s="87"/>
      <c r="G19" s="88"/>
      <c r="H19" s="89"/>
      <c r="I19" s="88"/>
      <c r="J19" s="89"/>
      <c r="K19" s="88"/>
      <c r="L19" s="94"/>
      <c r="M19" s="89"/>
      <c r="N19" s="88"/>
      <c r="O19" s="94"/>
      <c r="P19" s="89"/>
      <c r="Q19" s="87"/>
      <c r="R19" s="98"/>
      <c r="S19" s="98"/>
      <c r="T19" s="98"/>
      <c r="U19" s="98"/>
      <c r="V19" s="98"/>
      <c r="W19" s="98"/>
      <c r="X19" s="98"/>
      <c r="Y19" s="98"/>
      <c r="Z19" s="88"/>
      <c r="AA19" s="89"/>
      <c r="AB19" s="30">
        <f>SUM(Таблица5[[#This Row],[Д1]:[П3]])</f>
        <v>0</v>
      </c>
      <c r="AC19" s="30">
        <f>SUM(Таблица5[[#This Row],[З5]:[Т2]])</f>
        <v>0</v>
      </c>
      <c r="AD19" s="30">
        <f>SUM(Таблица5[[#This Row],[Сумма ПБ за УЧ]:[Сумма ПБ за ПЧ]])</f>
        <v>0</v>
      </c>
      <c r="AE19" s="31">
        <f>Таблица5[[#This Row],[Общее количество  ПБ]]/20</f>
        <v>0</v>
      </c>
      <c r="AF19" s="28" t="str">
        <f>IF(Таблица5[[#This Row],[Общее количество  ПБ]]&gt;=18,"Да","Нет")</f>
        <v>Нет</v>
      </c>
      <c r="AG19" s="28" t="str">
        <f>IF(Таблица5[[#This Row],[Сумма ПБ за УЧ]]&gt;=9,"Да","Нет")</f>
        <v>Нет</v>
      </c>
      <c r="AH19" s="28" t="str">
        <f>IF(Таблица5[[#This Row],[Общее количество  ПБ]]&gt;=18,"Да","Нет")</f>
        <v>Нет</v>
      </c>
    </row>
    <row r="20" spans="1:35" x14ac:dyDescent="0.25">
      <c r="A20" s="84"/>
      <c r="B20" s="100"/>
      <c r="C20" s="87"/>
      <c r="D20" s="87"/>
      <c r="E20" s="87"/>
      <c r="F20" s="87"/>
      <c r="G20" s="88"/>
      <c r="H20" s="89"/>
      <c r="I20" s="88"/>
      <c r="J20" s="89"/>
      <c r="K20" s="88"/>
      <c r="L20" s="94"/>
      <c r="M20" s="89"/>
      <c r="N20" s="88"/>
      <c r="O20" s="94"/>
      <c r="P20" s="89"/>
      <c r="Q20" s="87"/>
      <c r="R20" s="98"/>
      <c r="S20" s="98"/>
      <c r="T20" s="98"/>
      <c r="U20" s="98"/>
      <c r="V20" s="98"/>
      <c r="W20" s="98"/>
      <c r="X20" s="98"/>
      <c r="Y20" s="98"/>
      <c r="Z20" s="88"/>
      <c r="AA20" s="89"/>
      <c r="AB20" s="30">
        <f>SUM(Таблица5[[#This Row],[Д1]:[П3]])</f>
        <v>0</v>
      </c>
      <c r="AC20" s="30">
        <f>SUM(Таблица5[[#This Row],[З5]:[Т2]])</f>
        <v>0</v>
      </c>
      <c r="AD20" s="30">
        <f>SUM(Таблица5[[#This Row],[Сумма ПБ за УЧ]:[Сумма ПБ за ПЧ]])</f>
        <v>0</v>
      </c>
      <c r="AE20" s="31">
        <f>Таблица5[[#This Row],[Общее количество  ПБ]]/20</f>
        <v>0</v>
      </c>
      <c r="AF20" s="28" t="str">
        <f>IF(Таблица5[[#This Row],[Общее количество  ПБ]]&gt;=18,"Да","Нет")</f>
        <v>Нет</v>
      </c>
      <c r="AG20" s="28" t="str">
        <f>IF(Таблица5[[#This Row],[Сумма ПБ за УЧ]]&gt;=9,"Да","Нет")</f>
        <v>Нет</v>
      </c>
      <c r="AH20" s="28" t="str">
        <f>IF(Таблица5[[#This Row],[Общее количество  ПБ]]&gt;=18,"Да","Нет")</f>
        <v>Нет</v>
      </c>
    </row>
    <row r="21" spans="1:35" x14ac:dyDescent="0.25">
      <c r="A21" s="109"/>
      <c r="B21" s="129"/>
      <c r="C21" s="166"/>
      <c r="D21" s="112"/>
      <c r="E21" s="112"/>
      <c r="F21" s="112"/>
      <c r="G21" s="113"/>
      <c r="H21" s="115"/>
      <c r="I21" s="113"/>
      <c r="J21" s="115"/>
      <c r="K21" s="113"/>
      <c r="L21" s="114"/>
      <c r="M21" s="115"/>
      <c r="N21" s="113"/>
      <c r="O21" s="114"/>
      <c r="P21" s="115"/>
      <c r="Q21" s="153"/>
      <c r="R21" s="154"/>
      <c r="S21" s="154"/>
      <c r="T21" s="154"/>
      <c r="U21" s="154"/>
      <c r="V21" s="154"/>
      <c r="W21" s="154"/>
      <c r="X21" s="154"/>
      <c r="Y21" s="154"/>
      <c r="Z21" s="155"/>
      <c r="AA21" s="157"/>
      <c r="AB21" s="117">
        <f>SUM(Таблица5[[#This Row],[Д1]:[П3]])</f>
        <v>0</v>
      </c>
      <c r="AC21" s="117">
        <f>SUM(Таблица5[[#This Row],[З5]:[Т2]])</f>
        <v>0</v>
      </c>
      <c r="AD21" s="117">
        <f>SUM(Таблица5[[#This Row],[Сумма ПБ за УЧ]:[Сумма ПБ за ПЧ]])</f>
        <v>0</v>
      </c>
      <c r="AE21" s="118">
        <f>Таблица5[[#This Row],[Общее количество  ПБ]]/20</f>
        <v>0</v>
      </c>
      <c r="AF21" s="118" t="str">
        <f>IF(Таблица5[[#This Row],[Сумма ПБ за УЧ]]&gt;=9,"Да","Нет")</f>
        <v>Нет</v>
      </c>
      <c r="AG21" s="118" t="str">
        <f>IF(Таблица5[[#This Row],[Сумма ПБ за УЧ]]&gt;=9,"Да","Нет")</f>
        <v>Нет</v>
      </c>
      <c r="AH21" s="118" t="str">
        <f>IF(Таблица5[[#This Row],[Сумма ПБ за УЧ]]&gt;=9,"Да","Нет")</f>
        <v>Нет</v>
      </c>
      <c r="AI21" s="205" t="s">
        <v>242</v>
      </c>
    </row>
    <row r="22" spans="1:35" x14ac:dyDescent="0.25">
      <c r="A22" s="109"/>
      <c r="B22" s="129"/>
      <c r="C22" s="112"/>
      <c r="D22" s="112"/>
      <c r="E22" s="112"/>
      <c r="F22" s="112"/>
      <c r="G22" s="113"/>
      <c r="H22" s="115"/>
      <c r="I22" s="113"/>
      <c r="J22" s="115"/>
      <c r="K22" s="113"/>
      <c r="L22" s="128"/>
      <c r="M22" s="115"/>
      <c r="N22" s="113"/>
      <c r="O22" s="128"/>
      <c r="P22" s="115"/>
      <c r="Q22" s="153"/>
      <c r="R22" s="154"/>
      <c r="S22" s="154"/>
      <c r="T22" s="154"/>
      <c r="U22" s="154"/>
      <c r="V22" s="154"/>
      <c r="W22" s="154"/>
      <c r="X22" s="154"/>
      <c r="Y22" s="154"/>
      <c r="Z22" s="155"/>
      <c r="AA22" s="157"/>
      <c r="AB22" s="119">
        <f>SUM(Таблица5[[#This Row],[Д1]:[П3]])</f>
        <v>0</v>
      </c>
      <c r="AC22" s="119">
        <f>SUM(Таблица5[[#This Row],[З5]:[Т2]])</f>
        <v>0</v>
      </c>
      <c r="AD22" s="119">
        <f>SUM(Таблица5[[#This Row],[Сумма ПБ за УЧ]:[Сумма ПБ за ПЧ]])</f>
        <v>0</v>
      </c>
      <c r="AE22" s="118">
        <f>Таблица5[[#This Row],[Общее количество  ПБ]]/20</f>
        <v>0</v>
      </c>
      <c r="AF22" s="118" t="str">
        <f>IF(Таблица5[[#This Row],[Сумма ПБ за УЧ]]&gt;=9,"Да","Нет")</f>
        <v>Нет</v>
      </c>
      <c r="AG22" s="118" t="str">
        <f>IF(Таблица5[[#This Row],[Сумма ПБ за УЧ]]&gt;=9,"Да","Нет")</f>
        <v>Нет</v>
      </c>
      <c r="AH22" s="118" t="str">
        <f>IF(Таблица5[[#This Row],[Сумма ПБ за УЧ]]&gt;=9,"Да","Нет")</f>
        <v>Нет</v>
      </c>
      <c r="AI22" s="205"/>
    </row>
    <row r="23" spans="1:35" x14ac:dyDescent="0.25">
      <c r="A23" s="109"/>
      <c r="B23" s="130"/>
      <c r="C23" s="112"/>
      <c r="D23" s="112"/>
      <c r="E23" s="112"/>
      <c r="F23" s="112"/>
      <c r="G23" s="113"/>
      <c r="H23" s="115"/>
      <c r="I23" s="113"/>
      <c r="J23" s="115"/>
      <c r="K23" s="113"/>
      <c r="L23" s="128"/>
      <c r="M23" s="115"/>
      <c r="N23" s="113"/>
      <c r="O23" s="128"/>
      <c r="P23" s="115"/>
      <c r="Q23" s="153"/>
      <c r="R23" s="154"/>
      <c r="S23" s="154"/>
      <c r="T23" s="154"/>
      <c r="U23" s="154"/>
      <c r="V23" s="154"/>
      <c r="W23" s="154"/>
      <c r="X23" s="154"/>
      <c r="Y23" s="154"/>
      <c r="Z23" s="155"/>
      <c r="AA23" s="157"/>
      <c r="AB23" s="119">
        <f>SUM(Таблица5[[#This Row],[Д1]:[П3]])</f>
        <v>0</v>
      </c>
      <c r="AC23" s="119">
        <f>SUM(Таблица5[[#This Row],[З5]:[Т2]])</f>
        <v>0</v>
      </c>
      <c r="AD23" s="119">
        <f>SUM(Таблица5[[#This Row],[Сумма ПБ за УЧ]:[Сумма ПБ за ПЧ]])</f>
        <v>0</v>
      </c>
      <c r="AE23" s="120">
        <f>Таблица5[[#This Row],[Общее количество  ПБ]]/20</f>
        <v>0</v>
      </c>
      <c r="AF23" s="118" t="str">
        <f>IF(Таблица5[[#This Row],[Сумма ПБ за УЧ]]&gt;=9,"Да","Нет")</f>
        <v>Нет</v>
      </c>
      <c r="AG23" s="118" t="str">
        <f>IF(Таблица5[[#This Row],[Сумма ПБ за УЧ]]&gt;=9,"Да","Нет")</f>
        <v>Нет</v>
      </c>
      <c r="AH23" s="118" t="str">
        <f>IF(Таблица5[[#This Row],[Сумма ПБ за УЧ]]&gt;=9,"Да","Нет")</f>
        <v>Нет</v>
      </c>
      <c r="AI23" s="205"/>
    </row>
    <row r="24" spans="1:35" x14ac:dyDescent="0.25">
      <c r="A24" s="109"/>
      <c r="B24" s="130"/>
      <c r="C24" s="112"/>
      <c r="D24" s="112"/>
      <c r="E24" s="112"/>
      <c r="F24" s="112"/>
      <c r="G24" s="113"/>
      <c r="H24" s="115"/>
      <c r="I24" s="113"/>
      <c r="J24" s="115"/>
      <c r="K24" s="113"/>
      <c r="L24" s="128"/>
      <c r="M24" s="115"/>
      <c r="N24" s="113"/>
      <c r="O24" s="128"/>
      <c r="P24" s="115"/>
      <c r="Q24" s="153"/>
      <c r="R24" s="154"/>
      <c r="S24" s="154"/>
      <c r="T24" s="154"/>
      <c r="U24" s="154"/>
      <c r="V24" s="154"/>
      <c r="W24" s="154"/>
      <c r="X24" s="154"/>
      <c r="Y24" s="154"/>
      <c r="Z24" s="155"/>
      <c r="AA24" s="157"/>
      <c r="AB24" s="119">
        <f>SUM(Таблица5[[#This Row],[Д1]:[П3]])</f>
        <v>0</v>
      </c>
      <c r="AC24" s="119">
        <f>SUM(Таблица5[[#This Row],[З5]:[Т2]])</f>
        <v>0</v>
      </c>
      <c r="AD24" s="119">
        <f>SUM(Таблица5[[#This Row],[Сумма ПБ за УЧ]:[Сумма ПБ за ПЧ]])</f>
        <v>0</v>
      </c>
      <c r="AE24" s="120">
        <f>Таблица5[[#This Row],[Общее количество  ПБ]]/20</f>
        <v>0</v>
      </c>
      <c r="AF24" s="118" t="str">
        <f>IF(Таблица5[[#This Row],[Сумма ПБ за УЧ]]&gt;=9,"Да","Нет")</f>
        <v>Нет</v>
      </c>
      <c r="AG24" s="118" t="str">
        <f>IF(Таблица5[[#This Row],[Сумма ПБ за УЧ]]&gt;=9,"Да","Нет")</f>
        <v>Нет</v>
      </c>
      <c r="AH24" s="118" t="str">
        <f>IF(Таблица5[[#This Row],[Сумма ПБ за УЧ]]&gt;=9,"Да","Нет")</f>
        <v>Нет</v>
      </c>
      <c r="AI24" s="205"/>
    </row>
    <row r="25" spans="1:35" x14ac:dyDescent="0.25">
      <c r="A25" s="109"/>
      <c r="B25" s="130"/>
      <c r="C25" s="112"/>
      <c r="D25" s="112"/>
      <c r="E25" s="112"/>
      <c r="F25" s="112"/>
      <c r="G25" s="113"/>
      <c r="H25" s="115"/>
      <c r="I25" s="113"/>
      <c r="J25" s="115"/>
      <c r="K25" s="113"/>
      <c r="L25" s="128"/>
      <c r="M25" s="115"/>
      <c r="N25" s="113"/>
      <c r="O25" s="128"/>
      <c r="P25" s="115"/>
      <c r="Q25" s="153"/>
      <c r="R25" s="154"/>
      <c r="S25" s="154"/>
      <c r="T25" s="154"/>
      <c r="U25" s="154"/>
      <c r="V25" s="154"/>
      <c r="W25" s="154"/>
      <c r="X25" s="154"/>
      <c r="Y25" s="154"/>
      <c r="Z25" s="155"/>
      <c r="AA25" s="157"/>
      <c r="AB25" s="119">
        <f>SUM(Таблица5[[#This Row],[Д1]:[П3]])</f>
        <v>0</v>
      </c>
      <c r="AC25" s="119">
        <f>SUM(Таблица5[[#This Row],[З5]:[Т2]])</f>
        <v>0</v>
      </c>
      <c r="AD25" s="119">
        <f>SUM(Таблица5[[#This Row],[Сумма ПБ за УЧ]:[Сумма ПБ за ПЧ]])</f>
        <v>0</v>
      </c>
      <c r="AE25" s="120">
        <f>Таблица5[[#This Row],[Общее количество  ПБ]]/20</f>
        <v>0</v>
      </c>
      <c r="AF25" s="118" t="str">
        <f>IF(Таблица5[[#This Row],[Сумма ПБ за УЧ]]&gt;=9,"Да","Нет")</f>
        <v>Нет</v>
      </c>
      <c r="AG25" s="118" t="str">
        <f>IF(Таблица5[[#This Row],[Сумма ПБ за УЧ]]&gt;=9,"Да","Нет")</f>
        <v>Нет</v>
      </c>
      <c r="AH25" s="118" t="str">
        <f>IF(Таблица5[[#This Row],[Сумма ПБ за УЧ]]&gt;=9,"Да","Нет")</f>
        <v>Нет</v>
      </c>
      <c r="AI25" s="205"/>
    </row>
    <row r="26" spans="1:35" x14ac:dyDescent="0.25">
      <c r="A26" s="109"/>
      <c r="B26" s="130"/>
      <c r="C26" s="112"/>
      <c r="D26" s="112"/>
      <c r="E26" s="112"/>
      <c r="F26" s="112"/>
      <c r="G26" s="113"/>
      <c r="H26" s="115"/>
      <c r="I26" s="113"/>
      <c r="J26" s="115"/>
      <c r="K26" s="113"/>
      <c r="L26" s="128"/>
      <c r="M26" s="115"/>
      <c r="N26" s="113"/>
      <c r="O26" s="128"/>
      <c r="P26" s="115"/>
      <c r="Q26" s="153"/>
      <c r="R26" s="154"/>
      <c r="S26" s="154"/>
      <c r="T26" s="154"/>
      <c r="U26" s="154"/>
      <c r="V26" s="154"/>
      <c r="W26" s="154"/>
      <c r="X26" s="154"/>
      <c r="Y26" s="154"/>
      <c r="Z26" s="155"/>
      <c r="AA26" s="157"/>
      <c r="AB26" s="119">
        <f>SUM(Таблица5[[#This Row],[Д1]:[П3]])</f>
        <v>0</v>
      </c>
      <c r="AC26" s="119">
        <f>SUM(Таблица5[[#This Row],[З5]:[Т2]])</f>
        <v>0</v>
      </c>
      <c r="AD26" s="119">
        <f>SUM(Таблица5[[#This Row],[Сумма ПБ за УЧ]:[Сумма ПБ за ПЧ]])</f>
        <v>0</v>
      </c>
      <c r="AE26" s="120">
        <f>Таблица5[[#This Row],[Общее количество  ПБ]]/20</f>
        <v>0</v>
      </c>
      <c r="AF26" s="118" t="str">
        <f>IF(Таблица5[[#This Row],[Сумма ПБ за УЧ]]&gt;=9,"Да","Нет")</f>
        <v>Нет</v>
      </c>
      <c r="AG26" s="118" t="str">
        <f>IF(Таблица5[[#This Row],[Сумма ПБ за УЧ]]&gt;=9,"Да","Нет")</f>
        <v>Нет</v>
      </c>
      <c r="AH26" s="118" t="str">
        <f>IF(Таблица5[[#This Row],[Сумма ПБ за УЧ]]&gt;=9,"Да","Нет")</f>
        <v>Нет</v>
      </c>
      <c r="AI26" s="205"/>
    </row>
    <row r="27" spans="1:35" x14ac:dyDescent="0.25">
      <c r="A27" s="109"/>
      <c r="B27" s="130"/>
      <c r="C27" s="112"/>
      <c r="D27" s="112"/>
      <c r="E27" s="112"/>
      <c r="F27" s="112"/>
      <c r="G27" s="113"/>
      <c r="H27" s="115"/>
      <c r="I27" s="113"/>
      <c r="J27" s="115"/>
      <c r="K27" s="113"/>
      <c r="L27" s="128"/>
      <c r="M27" s="115"/>
      <c r="N27" s="113"/>
      <c r="O27" s="128"/>
      <c r="P27" s="115"/>
      <c r="Q27" s="153"/>
      <c r="R27" s="154"/>
      <c r="S27" s="154"/>
      <c r="T27" s="154"/>
      <c r="U27" s="154"/>
      <c r="V27" s="154"/>
      <c r="W27" s="154"/>
      <c r="X27" s="154"/>
      <c r="Y27" s="154"/>
      <c r="Z27" s="155"/>
      <c r="AA27" s="157"/>
      <c r="AB27" s="119">
        <f>SUM(Таблица5[[#This Row],[Д1]:[П3]])</f>
        <v>0</v>
      </c>
      <c r="AC27" s="119">
        <f>SUM(Таблица5[[#This Row],[З5]:[Т2]])</f>
        <v>0</v>
      </c>
      <c r="AD27" s="119">
        <f>SUM(Таблица5[[#This Row],[Сумма ПБ за УЧ]:[Сумма ПБ за ПЧ]])</f>
        <v>0</v>
      </c>
      <c r="AE27" s="120">
        <f>Таблица5[[#This Row],[Общее количество  ПБ]]/20</f>
        <v>0</v>
      </c>
      <c r="AF27" s="118" t="str">
        <f>IF(Таблица5[[#This Row],[Сумма ПБ за УЧ]]&gt;=9,"Да","Нет")</f>
        <v>Нет</v>
      </c>
      <c r="AG27" s="118" t="str">
        <f>IF(Таблица5[[#This Row],[Сумма ПБ за УЧ]]&gt;=9,"Да","Нет")</f>
        <v>Нет</v>
      </c>
      <c r="AH27" s="118" t="str">
        <f>IF(Таблица5[[#This Row],[Сумма ПБ за УЧ]]&gt;=9,"Да","Нет")</f>
        <v>Нет</v>
      </c>
      <c r="AI27" s="205"/>
    </row>
    <row r="28" spans="1:35" x14ac:dyDescent="0.25">
      <c r="A28" s="109"/>
      <c r="B28" s="130"/>
      <c r="C28" s="112"/>
      <c r="D28" s="112"/>
      <c r="E28" s="112"/>
      <c r="F28" s="112"/>
      <c r="G28" s="113"/>
      <c r="H28" s="115"/>
      <c r="I28" s="113"/>
      <c r="J28" s="115"/>
      <c r="K28" s="113"/>
      <c r="L28" s="128"/>
      <c r="M28" s="115"/>
      <c r="N28" s="113"/>
      <c r="O28" s="128"/>
      <c r="P28" s="115"/>
      <c r="Q28" s="153"/>
      <c r="R28" s="154"/>
      <c r="S28" s="154"/>
      <c r="T28" s="154"/>
      <c r="U28" s="154"/>
      <c r="V28" s="154"/>
      <c r="W28" s="154"/>
      <c r="X28" s="154"/>
      <c r="Y28" s="154"/>
      <c r="Z28" s="155"/>
      <c r="AA28" s="157"/>
      <c r="AB28" s="119">
        <f>SUM(Таблица5[[#This Row],[Д1]:[П3]])</f>
        <v>0</v>
      </c>
      <c r="AC28" s="119">
        <f>SUM(Таблица5[[#This Row],[З5]:[Т2]])</f>
        <v>0</v>
      </c>
      <c r="AD28" s="119">
        <f>SUM(Таблица5[[#This Row],[Сумма ПБ за УЧ]:[Сумма ПБ за ПЧ]])</f>
        <v>0</v>
      </c>
      <c r="AE28" s="120">
        <f>Таблица5[[#This Row],[Общее количество  ПБ]]/20</f>
        <v>0</v>
      </c>
      <c r="AF28" s="118" t="str">
        <f>IF(Таблица5[[#This Row],[Сумма ПБ за УЧ]]&gt;=9,"Да","Нет")</f>
        <v>Нет</v>
      </c>
      <c r="AG28" s="118" t="str">
        <f>IF(Таблица5[[#This Row],[Сумма ПБ за УЧ]]&gt;=9,"Да","Нет")</f>
        <v>Нет</v>
      </c>
      <c r="AH28" s="118" t="str">
        <f>IF(Таблица5[[#This Row],[Сумма ПБ за УЧ]]&gt;=9,"Да","Нет")</f>
        <v>Нет</v>
      </c>
      <c r="AI28" s="205"/>
    </row>
    <row r="29" spans="1:35" x14ac:dyDescent="0.25">
      <c r="A29" s="109"/>
      <c r="B29" s="130"/>
      <c r="C29" s="112"/>
      <c r="D29" s="112"/>
      <c r="E29" s="112"/>
      <c r="F29" s="112"/>
      <c r="G29" s="113"/>
      <c r="H29" s="115"/>
      <c r="I29" s="113"/>
      <c r="J29" s="115"/>
      <c r="K29" s="113"/>
      <c r="L29" s="128"/>
      <c r="M29" s="115"/>
      <c r="N29" s="113"/>
      <c r="O29" s="128"/>
      <c r="P29" s="115"/>
      <c r="Q29" s="153"/>
      <c r="R29" s="154"/>
      <c r="S29" s="154"/>
      <c r="T29" s="154"/>
      <c r="U29" s="154"/>
      <c r="V29" s="154"/>
      <c r="W29" s="154"/>
      <c r="X29" s="154"/>
      <c r="Y29" s="154"/>
      <c r="Z29" s="155"/>
      <c r="AA29" s="157"/>
      <c r="AB29" s="119">
        <f>SUM(Таблица5[[#This Row],[Д1]:[П3]])</f>
        <v>0</v>
      </c>
      <c r="AC29" s="119">
        <f>SUM(Таблица5[[#This Row],[З5]:[Т2]])</f>
        <v>0</v>
      </c>
      <c r="AD29" s="119">
        <f>SUM(Таблица5[[#This Row],[Сумма ПБ за УЧ]:[Сумма ПБ за ПЧ]])</f>
        <v>0</v>
      </c>
      <c r="AE29" s="120">
        <f>Таблица5[[#This Row],[Общее количество  ПБ]]/20</f>
        <v>0</v>
      </c>
      <c r="AF29" s="118" t="str">
        <f>IF(Таблица5[[#This Row],[Сумма ПБ за УЧ]]&gt;=9,"Да","Нет")</f>
        <v>Нет</v>
      </c>
      <c r="AG29" s="118" t="str">
        <f>IF(Таблица5[[#This Row],[Сумма ПБ за УЧ]]&gt;=9,"Да","Нет")</f>
        <v>Нет</v>
      </c>
      <c r="AH29" s="118" t="str">
        <f>IF(Таблица5[[#This Row],[Сумма ПБ за УЧ]]&gt;=9,"Да","Нет")</f>
        <v>Нет</v>
      </c>
      <c r="AI29" s="205"/>
    </row>
    <row r="30" spans="1:35" x14ac:dyDescent="0.25">
      <c r="A30" s="109"/>
      <c r="B30" s="130"/>
      <c r="C30" s="112"/>
      <c r="D30" s="112"/>
      <c r="E30" s="112"/>
      <c r="F30" s="112"/>
      <c r="G30" s="113"/>
      <c r="H30" s="115"/>
      <c r="I30" s="113"/>
      <c r="J30" s="115"/>
      <c r="K30" s="113"/>
      <c r="L30" s="128"/>
      <c r="M30" s="115"/>
      <c r="N30" s="113"/>
      <c r="O30" s="128"/>
      <c r="P30" s="115"/>
      <c r="Q30" s="153"/>
      <c r="R30" s="154"/>
      <c r="S30" s="154"/>
      <c r="T30" s="154"/>
      <c r="U30" s="154"/>
      <c r="V30" s="154"/>
      <c r="W30" s="154"/>
      <c r="X30" s="154"/>
      <c r="Y30" s="154"/>
      <c r="Z30" s="155"/>
      <c r="AA30" s="157"/>
      <c r="AB30" s="119">
        <f>SUM(Таблица5[[#This Row],[Д1]:[П3]])</f>
        <v>0</v>
      </c>
      <c r="AC30" s="119">
        <f>SUM(Таблица5[[#This Row],[З5]:[Т2]])</f>
        <v>0</v>
      </c>
      <c r="AD30" s="119">
        <f>SUM(Таблица5[[#This Row],[Сумма ПБ за УЧ]:[Сумма ПБ за ПЧ]])</f>
        <v>0</v>
      </c>
      <c r="AE30" s="120">
        <f>Таблица5[[#This Row],[Общее количество  ПБ]]/20</f>
        <v>0</v>
      </c>
      <c r="AF30" s="118" t="str">
        <f>IF(Таблица5[[#This Row],[Сумма ПБ за УЧ]]&gt;=9,"Да","Нет")</f>
        <v>Нет</v>
      </c>
      <c r="AG30" s="118" t="str">
        <f>IF(Таблица5[[#This Row],[Сумма ПБ за УЧ]]&gt;=9,"Да","Нет")</f>
        <v>Нет</v>
      </c>
      <c r="AH30" s="118" t="str">
        <f>IF(Таблица5[[#This Row],[Сумма ПБ за УЧ]]&gt;=9,"Да","Нет")</f>
        <v>Нет</v>
      </c>
      <c r="AI30" s="205"/>
    </row>
    <row r="31" spans="1:35" x14ac:dyDescent="0.25">
      <c r="A31" s="109"/>
      <c r="B31" s="130"/>
      <c r="C31" s="112"/>
      <c r="D31" s="112"/>
      <c r="E31" s="112"/>
      <c r="F31" s="112"/>
      <c r="G31" s="113"/>
      <c r="H31" s="115"/>
      <c r="I31" s="113"/>
      <c r="J31" s="115"/>
      <c r="K31" s="113"/>
      <c r="L31" s="128"/>
      <c r="M31" s="115"/>
      <c r="N31" s="113"/>
      <c r="O31" s="128"/>
      <c r="P31" s="115"/>
      <c r="Q31" s="153"/>
      <c r="R31" s="154"/>
      <c r="S31" s="154"/>
      <c r="T31" s="154"/>
      <c r="U31" s="154"/>
      <c r="V31" s="154"/>
      <c r="W31" s="154"/>
      <c r="X31" s="154"/>
      <c r="Y31" s="154"/>
      <c r="Z31" s="155"/>
      <c r="AA31" s="157"/>
      <c r="AB31" s="119">
        <f>SUM(Таблица5[[#This Row],[Д1]:[П3]])</f>
        <v>0</v>
      </c>
      <c r="AC31" s="119">
        <f>SUM(Таблица5[[#This Row],[З5]:[Т2]])</f>
        <v>0</v>
      </c>
      <c r="AD31" s="119">
        <f>SUM(Таблица5[[#This Row],[Сумма ПБ за УЧ]:[Сумма ПБ за ПЧ]])</f>
        <v>0</v>
      </c>
      <c r="AE31" s="120">
        <f>Таблица5[[#This Row],[Общее количество  ПБ]]/20</f>
        <v>0</v>
      </c>
      <c r="AF31" s="118" t="str">
        <f>IF(Таблица5[[#This Row],[Сумма ПБ за УЧ]]&gt;=9,"Да","Нет")</f>
        <v>Нет</v>
      </c>
      <c r="AG31" s="118" t="str">
        <f>IF(Таблица5[[#This Row],[Сумма ПБ за УЧ]]&gt;=9,"Да","Нет")</f>
        <v>Нет</v>
      </c>
      <c r="AH31" s="118" t="str">
        <f>IF(Таблица5[[#This Row],[Сумма ПБ за УЧ]]&gt;=9,"Да","Нет")</f>
        <v>Нет</v>
      </c>
      <c r="AI31" s="205"/>
    </row>
    <row r="32" spans="1:35" x14ac:dyDescent="0.25">
      <c r="A32" s="109"/>
      <c r="B32" s="130"/>
      <c r="C32" s="112"/>
      <c r="D32" s="112"/>
      <c r="E32" s="112"/>
      <c r="F32" s="112"/>
      <c r="G32" s="113"/>
      <c r="H32" s="115"/>
      <c r="I32" s="113"/>
      <c r="J32" s="115"/>
      <c r="K32" s="113"/>
      <c r="L32" s="128"/>
      <c r="M32" s="115"/>
      <c r="N32" s="113"/>
      <c r="O32" s="128"/>
      <c r="P32" s="115"/>
      <c r="Q32" s="153"/>
      <c r="R32" s="154"/>
      <c r="S32" s="154"/>
      <c r="T32" s="154"/>
      <c r="U32" s="154"/>
      <c r="V32" s="154"/>
      <c r="W32" s="154"/>
      <c r="X32" s="154"/>
      <c r="Y32" s="154"/>
      <c r="Z32" s="155"/>
      <c r="AA32" s="157"/>
      <c r="AB32" s="119">
        <f>SUM(Таблица5[[#This Row],[Д1]:[П3]])</f>
        <v>0</v>
      </c>
      <c r="AC32" s="119">
        <f>SUM(Таблица5[[#This Row],[З5]:[Т2]])</f>
        <v>0</v>
      </c>
      <c r="AD32" s="119">
        <f>SUM(Таблица5[[#This Row],[Сумма ПБ за УЧ]:[Сумма ПБ за ПЧ]])</f>
        <v>0</v>
      </c>
      <c r="AE32" s="120">
        <f>Таблица5[[#This Row],[Общее количество  ПБ]]/20</f>
        <v>0</v>
      </c>
      <c r="AF32" s="118" t="str">
        <f>IF(Таблица5[[#This Row],[Сумма ПБ за УЧ]]&gt;=9,"Да","Нет")</f>
        <v>Нет</v>
      </c>
      <c r="AG32" s="118" t="str">
        <f>IF(Таблица5[[#This Row],[Сумма ПБ за УЧ]]&gt;=9,"Да","Нет")</f>
        <v>Нет</v>
      </c>
      <c r="AH32" s="118" t="str">
        <f>IF(Таблица5[[#This Row],[Сумма ПБ за УЧ]]&gt;=9,"Да","Нет")</f>
        <v>Нет</v>
      </c>
      <c r="AI32" s="205"/>
    </row>
    <row r="33" spans="1:35" x14ac:dyDescent="0.25">
      <c r="A33" s="109"/>
      <c r="B33" s="130"/>
      <c r="C33" s="112"/>
      <c r="D33" s="112"/>
      <c r="E33" s="112"/>
      <c r="F33" s="112"/>
      <c r="G33" s="113"/>
      <c r="H33" s="115"/>
      <c r="I33" s="113"/>
      <c r="J33" s="115"/>
      <c r="K33" s="113"/>
      <c r="L33" s="128"/>
      <c r="M33" s="115"/>
      <c r="N33" s="113"/>
      <c r="O33" s="128"/>
      <c r="P33" s="115"/>
      <c r="Q33" s="153"/>
      <c r="R33" s="154"/>
      <c r="S33" s="154"/>
      <c r="T33" s="154"/>
      <c r="U33" s="154"/>
      <c r="V33" s="154"/>
      <c r="W33" s="154"/>
      <c r="X33" s="154"/>
      <c r="Y33" s="154"/>
      <c r="Z33" s="155"/>
      <c r="AA33" s="157"/>
      <c r="AB33" s="119">
        <f>SUM(Таблица5[[#This Row],[Д1]:[П3]])</f>
        <v>0</v>
      </c>
      <c r="AC33" s="119">
        <f>SUM(Таблица5[[#This Row],[З5]:[Т2]])</f>
        <v>0</v>
      </c>
      <c r="AD33" s="119">
        <f>SUM(Таблица5[[#This Row],[Сумма ПБ за УЧ]:[Сумма ПБ за ПЧ]])</f>
        <v>0</v>
      </c>
      <c r="AE33" s="120">
        <f>Таблица5[[#This Row],[Общее количество  ПБ]]/20</f>
        <v>0</v>
      </c>
      <c r="AF33" s="118" t="str">
        <f>IF(Таблица5[[#This Row],[Сумма ПБ за УЧ]]&gt;=9,"Да","Нет")</f>
        <v>Нет</v>
      </c>
      <c r="AG33" s="118" t="str">
        <f>IF(Таблица5[[#This Row],[Сумма ПБ за УЧ]]&gt;=9,"Да","Нет")</f>
        <v>Нет</v>
      </c>
      <c r="AH33" s="118" t="str">
        <f>IF(Таблица5[[#This Row],[Сумма ПБ за УЧ]]&gt;=9,"Да","Нет")</f>
        <v>Нет</v>
      </c>
      <c r="AI33" s="205"/>
    </row>
    <row r="34" spans="1:35" x14ac:dyDescent="0.25">
      <c r="A34" s="109"/>
      <c r="B34" s="130"/>
      <c r="C34" s="112"/>
      <c r="D34" s="112"/>
      <c r="E34" s="112"/>
      <c r="F34" s="112"/>
      <c r="G34" s="113"/>
      <c r="H34" s="115"/>
      <c r="I34" s="113"/>
      <c r="J34" s="115"/>
      <c r="K34" s="113"/>
      <c r="L34" s="128"/>
      <c r="M34" s="115"/>
      <c r="N34" s="113"/>
      <c r="O34" s="128"/>
      <c r="P34" s="115"/>
      <c r="Q34" s="153"/>
      <c r="R34" s="154"/>
      <c r="S34" s="154"/>
      <c r="T34" s="154"/>
      <c r="U34" s="154"/>
      <c r="V34" s="154"/>
      <c r="W34" s="154"/>
      <c r="X34" s="154"/>
      <c r="Y34" s="154"/>
      <c r="Z34" s="155"/>
      <c r="AA34" s="157"/>
      <c r="AB34" s="119">
        <f>SUM(Таблица5[[#This Row],[Д1]:[П3]])</f>
        <v>0</v>
      </c>
      <c r="AC34" s="119">
        <f>SUM(Таблица5[[#This Row],[З5]:[Т2]])</f>
        <v>0</v>
      </c>
      <c r="AD34" s="119">
        <f>SUM(Таблица5[[#This Row],[Сумма ПБ за УЧ]:[Сумма ПБ за ПЧ]])</f>
        <v>0</v>
      </c>
      <c r="AE34" s="120">
        <f>Таблица5[[#This Row],[Общее количество  ПБ]]/20</f>
        <v>0</v>
      </c>
      <c r="AF34" s="118" t="str">
        <f>IF(Таблица5[[#This Row],[Сумма ПБ за УЧ]]&gt;=9,"Да","Нет")</f>
        <v>Нет</v>
      </c>
      <c r="AG34" s="118" t="str">
        <f>IF(Таблица5[[#This Row],[Сумма ПБ за УЧ]]&gt;=9,"Да","Нет")</f>
        <v>Нет</v>
      </c>
      <c r="AH34" s="118" t="str">
        <f>IF(Таблица5[[#This Row],[Сумма ПБ за УЧ]]&gt;=9,"Да","Нет")</f>
        <v>Нет</v>
      </c>
      <c r="AI34" s="205"/>
    </row>
    <row r="35" spans="1:35" x14ac:dyDescent="0.25">
      <c r="A35" s="91"/>
      <c r="B35" s="92"/>
      <c r="C35" s="93"/>
      <c r="D35" s="93"/>
      <c r="E35" s="9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35" x14ac:dyDescent="0.25">
      <c r="A36" s="91"/>
      <c r="B36" s="92"/>
      <c r="C36" s="93"/>
      <c r="D36" s="93"/>
      <c r="E36" s="93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35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35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35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35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35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35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35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35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35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35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35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35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</sheetData>
  <sheetProtection algorithmName="SHA-512" hashValue="Q0TVt99YqcMQsZg0dfXEd6ZGh7Ae9PQ2WKRXR8ZMGMypJih90YmEhFWY3aHYE5UnHG5n8kes4pYOW7X8fYT2kw==" saltValue="bEhoAsP1i0lqTSbUnDD8BQ==" spinCount="100000" sheet="1" objects="1" scenarios="1"/>
  <mergeCells count="10">
    <mergeCell ref="AI21:AI34"/>
    <mergeCell ref="A2:E3"/>
    <mergeCell ref="F2:P2"/>
    <mergeCell ref="Q2:AA2"/>
    <mergeCell ref="AB2:AH3"/>
    <mergeCell ref="G3:H3"/>
    <mergeCell ref="I3:J3"/>
    <mergeCell ref="K3:M3"/>
    <mergeCell ref="N3:P3"/>
    <mergeCell ref="Z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G5:AG20" formula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K65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9" width="6.7109375" style="4" customWidth="1"/>
    <col min="30" max="31" width="10.7109375" style="3" customWidth="1"/>
    <col min="32" max="33" width="12.42578125" style="3" customWidth="1"/>
    <col min="34" max="36" width="14.85546875" style="3" customWidth="1"/>
    <col min="37" max="37" width="31" style="8" bestFit="1" customWidth="1"/>
    <col min="38" max="16384" width="9.140625" style="8"/>
  </cols>
  <sheetData>
    <row r="1" spans="1:36" ht="18.75" thickBot="1" x14ac:dyDescent="0.3">
      <c r="A1" s="66"/>
      <c r="B1" s="9"/>
    </row>
    <row r="2" spans="1:36" ht="44.25" customHeight="1" thickBot="1" x14ac:dyDescent="0.3">
      <c r="A2" s="184" t="s">
        <v>12</v>
      </c>
      <c r="B2" s="188"/>
      <c r="C2" s="188"/>
      <c r="D2" s="188"/>
      <c r="E2" s="185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84" t="s">
        <v>43</v>
      </c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5"/>
      <c r="AD2" s="184" t="s">
        <v>11</v>
      </c>
      <c r="AE2" s="188"/>
      <c r="AF2" s="188"/>
      <c r="AG2" s="188"/>
      <c r="AH2" s="188"/>
      <c r="AI2" s="188"/>
      <c r="AJ2" s="185"/>
    </row>
    <row r="3" spans="1:36" s="14" customFormat="1" ht="44.25" customHeight="1" thickBot="1" x14ac:dyDescent="0.25">
      <c r="A3" s="198"/>
      <c r="B3" s="199"/>
      <c r="C3" s="199"/>
      <c r="D3" s="199"/>
      <c r="E3" s="200"/>
      <c r="F3" s="29"/>
      <c r="G3" s="18" t="s">
        <v>6</v>
      </c>
      <c r="H3" s="201" t="s">
        <v>7</v>
      </c>
      <c r="I3" s="201"/>
      <c r="J3" s="203" t="s">
        <v>8</v>
      </c>
      <c r="K3" s="203"/>
      <c r="L3" s="204"/>
      <c r="M3" s="202" t="s">
        <v>9</v>
      </c>
      <c r="N3" s="203"/>
      <c r="O3" s="203"/>
      <c r="P3" s="204"/>
      <c r="Q3" s="29"/>
      <c r="R3" s="17" t="s">
        <v>44</v>
      </c>
      <c r="S3" s="17" t="s">
        <v>45</v>
      </c>
      <c r="T3" s="17" t="s">
        <v>46</v>
      </c>
      <c r="U3" s="18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202" t="s">
        <v>74</v>
      </c>
      <c r="AA3" s="204"/>
      <c r="AB3" s="202" t="s">
        <v>77</v>
      </c>
      <c r="AC3" s="204"/>
      <c r="AD3" s="198"/>
      <c r="AE3" s="199"/>
      <c r="AF3" s="199"/>
      <c r="AG3" s="199"/>
      <c r="AH3" s="199"/>
      <c r="AI3" s="199"/>
      <c r="AJ3" s="200"/>
    </row>
    <row r="4" spans="1:36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5" t="s">
        <v>21</v>
      </c>
      <c r="H4" s="15" t="s">
        <v>23</v>
      </c>
      <c r="I4" s="11" t="s">
        <v>24</v>
      </c>
      <c r="J4" s="15" t="s">
        <v>34</v>
      </c>
      <c r="K4" s="16" t="s">
        <v>35</v>
      </c>
      <c r="L4" s="11" t="s">
        <v>36</v>
      </c>
      <c r="M4" s="15" t="s">
        <v>37</v>
      </c>
      <c r="N4" s="16" t="s">
        <v>38</v>
      </c>
      <c r="O4" s="16" t="s">
        <v>65</v>
      </c>
      <c r="P4" s="11" t="s">
        <v>80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15" t="s">
        <v>19</v>
      </c>
      <c r="AA4" s="11" t="s">
        <v>20</v>
      </c>
      <c r="AB4" s="15" t="s">
        <v>78</v>
      </c>
      <c r="AC4" s="11" t="s">
        <v>79</v>
      </c>
      <c r="AD4" s="26" t="s">
        <v>69</v>
      </c>
      <c r="AE4" s="26" t="s">
        <v>70</v>
      </c>
      <c r="AF4" s="26" t="s">
        <v>62</v>
      </c>
      <c r="AG4" s="26" t="s">
        <v>68</v>
      </c>
      <c r="AH4" s="26" t="s">
        <v>84</v>
      </c>
      <c r="AI4" s="26" t="s">
        <v>85</v>
      </c>
      <c r="AJ4" s="27" t="s">
        <v>10</v>
      </c>
    </row>
    <row r="5" spans="1:36" x14ac:dyDescent="0.25">
      <c r="A5" s="84">
        <v>1</v>
      </c>
      <c r="B5" s="100"/>
      <c r="C5" s="87"/>
      <c r="D5" s="87"/>
      <c r="E5" s="87"/>
      <c r="F5" s="87"/>
      <c r="G5" s="98"/>
      <c r="H5" s="88"/>
      <c r="I5" s="89"/>
      <c r="J5" s="88"/>
      <c r="K5" s="94"/>
      <c r="L5" s="89"/>
      <c r="M5" s="88"/>
      <c r="N5" s="94"/>
      <c r="O5" s="94"/>
      <c r="P5" s="89"/>
      <c r="Q5" s="87"/>
      <c r="R5" s="98"/>
      <c r="S5" s="98"/>
      <c r="T5" s="98"/>
      <c r="U5" s="98"/>
      <c r="V5" s="98"/>
      <c r="W5" s="98"/>
      <c r="X5" s="98"/>
      <c r="Y5" s="98"/>
      <c r="Z5" s="88"/>
      <c r="AA5" s="89"/>
      <c r="AB5" s="88"/>
      <c r="AC5" s="89"/>
      <c r="AD5" s="30">
        <f>SUM(Таблица6[[#This Row],[Д1]:[П4]])</f>
        <v>0</v>
      </c>
      <c r="AE5" s="30">
        <f>SUM(Таблица6[[#This Row],[З5]:[Р2]])</f>
        <v>0</v>
      </c>
      <c r="AF5" s="30">
        <f>SUM(Таблица6[[#This Row],[Сумма ПБ за УЧ]:[Сумма ПБ за ПЧ]])</f>
        <v>0</v>
      </c>
      <c r="AG5" s="31">
        <f>Таблица6[[#This Row],[Общее количество  ПБ]]/22</f>
        <v>0</v>
      </c>
      <c r="AH5" s="28" t="str">
        <f>IF(Таблица6[[#This Row],[Общее количество  ПБ]]&gt;=20,"Да","Нет")</f>
        <v>Нет</v>
      </c>
      <c r="AI5" s="28" t="str">
        <f>IF(Таблица6[[#This Row],[Сумма ПБ за УЧ]]&gt;=9,"Да","Нет")</f>
        <v>Нет</v>
      </c>
      <c r="AJ5" s="28" t="str">
        <f>IF(Таблица6[[#This Row],[Общее количество  ПБ]]&gt;=20,"Да","Нет")</f>
        <v>Нет</v>
      </c>
    </row>
    <row r="6" spans="1:36" x14ac:dyDescent="0.25">
      <c r="A6" s="84"/>
      <c r="B6" s="100"/>
      <c r="C6" s="87"/>
      <c r="D6" s="87"/>
      <c r="E6" s="87"/>
      <c r="F6" s="87"/>
      <c r="G6" s="98"/>
      <c r="H6" s="88"/>
      <c r="I6" s="89"/>
      <c r="J6" s="88"/>
      <c r="K6" s="94"/>
      <c r="L6" s="89"/>
      <c r="M6" s="88"/>
      <c r="N6" s="94"/>
      <c r="O6" s="94"/>
      <c r="P6" s="89"/>
      <c r="Q6" s="87"/>
      <c r="R6" s="98"/>
      <c r="S6" s="98"/>
      <c r="T6" s="98"/>
      <c r="U6" s="98"/>
      <c r="V6" s="98"/>
      <c r="W6" s="98"/>
      <c r="X6" s="98"/>
      <c r="Y6" s="98"/>
      <c r="Z6" s="88"/>
      <c r="AA6" s="89"/>
      <c r="AB6" s="88"/>
      <c r="AC6" s="89"/>
      <c r="AD6" s="30">
        <f>SUM(Таблица6[[#This Row],[Д1]:[П4]])</f>
        <v>0</v>
      </c>
      <c r="AE6" s="30">
        <f>SUM(Таблица6[[#This Row],[З5]:[Р2]])</f>
        <v>0</v>
      </c>
      <c r="AF6" s="30">
        <f>SUM(Таблица6[[#This Row],[Сумма ПБ за УЧ]:[Сумма ПБ за ПЧ]])</f>
        <v>0</v>
      </c>
      <c r="AG6" s="31">
        <f>Таблица6[[#This Row],[Общее количество  ПБ]]/22</f>
        <v>0</v>
      </c>
      <c r="AH6" s="28" t="str">
        <f>IF(Таблица6[[#This Row],[Общее количество  ПБ]]&gt;=20,"Да","Нет")</f>
        <v>Нет</v>
      </c>
      <c r="AI6" s="28" t="str">
        <f>IF(Таблица6[[#This Row],[Сумма ПБ за УЧ]]&gt;=9,"Да","Нет")</f>
        <v>Нет</v>
      </c>
      <c r="AJ6" s="28" t="str">
        <f>IF(Таблица6[[#This Row],[Общее количество  ПБ]]&gt;=20,"Да","Нет")</f>
        <v>Нет</v>
      </c>
    </row>
    <row r="7" spans="1:36" x14ac:dyDescent="0.25">
      <c r="A7" s="84"/>
      <c r="B7" s="100"/>
      <c r="C7" s="87"/>
      <c r="D7" s="87"/>
      <c r="E7" s="87"/>
      <c r="F7" s="87"/>
      <c r="G7" s="98"/>
      <c r="H7" s="88"/>
      <c r="I7" s="89"/>
      <c r="J7" s="88"/>
      <c r="K7" s="94"/>
      <c r="L7" s="89"/>
      <c r="M7" s="88"/>
      <c r="N7" s="94"/>
      <c r="O7" s="94"/>
      <c r="P7" s="89"/>
      <c r="Q7" s="87"/>
      <c r="R7" s="98"/>
      <c r="S7" s="98"/>
      <c r="T7" s="98"/>
      <c r="U7" s="98"/>
      <c r="V7" s="98"/>
      <c r="W7" s="98"/>
      <c r="X7" s="98"/>
      <c r="Y7" s="98"/>
      <c r="Z7" s="88"/>
      <c r="AA7" s="89"/>
      <c r="AB7" s="88"/>
      <c r="AC7" s="89"/>
      <c r="AD7" s="30">
        <f>SUM(Таблица6[[#This Row],[Д1]:[П4]])</f>
        <v>0</v>
      </c>
      <c r="AE7" s="30">
        <f>SUM(Таблица6[[#This Row],[З5]:[Р2]])</f>
        <v>0</v>
      </c>
      <c r="AF7" s="30">
        <f>SUM(Таблица6[[#This Row],[Сумма ПБ за УЧ]:[Сумма ПБ за ПЧ]])</f>
        <v>0</v>
      </c>
      <c r="AG7" s="31">
        <f>Таблица6[[#This Row],[Общее количество  ПБ]]/22</f>
        <v>0</v>
      </c>
      <c r="AH7" s="28" t="str">
        <f>IF(Таблица6[[#This Row],[Общее количество  ПБ]]&gt;=20,"Да","Нет")</f>
        <v>Нет</v>
      </c>
      <c r="AI7" s="28" t="str">
        <f>IF(Таблица6[[#This Row],[Сумма ПБ за УЧ]]&gt;=9,"Да","Нет")</f>
        <v>Нет</v>
      </c>
      <c r="AJ7" s="28" t="str">
        <f>IF(Таблица6[[#This Row],[Общее количество  ПБ]]&gt;=20,"Да","Нет")</f>
        <v>Нет</v>
      </c>
    </row>
    <row r="8" spans="1:36" x14ac:dyDescent="0.25">
      <c r="A8" s="84"/>
      <c r="B8" s="100"/>
      <c r="C8" s="87"/>
      <c r="D8" s="87"/>
      <c r="E8" s="87"/>
      <c r="F8" s="87"/>
      <c r="G8" s="98"/>
      <c r="H8" s="88"/>
      <c r="I8" s="89"/>
      <c r="J8" s="88"/>
      <c r="K8" s="94"/>
      <c r="L8" s="89"/>
      <c r="M8" s="88"/>
      <c r="N8" s="94"/>
      <c r="O8" s="94"/>
      <c r="P8" s="89"/>
      <c r="Q8" s="87"/>
      <c r="R8" s="98"/>
      <c r="S8" s="98"/>
      <c r="T8" s="98"/>
      <c r="U8" s="98"/>
      <c r="V8" s="98"/>
      <c r="W8" s="98"/>
      <c r="X8" s="98"/>
      <c r="Y8" s="98"/>
      <c r="Z8" s="88"/>
      <c r="AA8" s="89"/>
      <c r="AB8" s="88"/>
      <c r="AC8" s="89"/>
      <c r="AD8" s="30">
        <f>SUM(Таблица6[[#This Row],[Д1]:[П4]])</f>
        <v>0</v>
      </c>
      <c r="AE8" s="30">
        <f>SUM(Таблица6[[#This Row],[З5]:[Р2]])</f>
        <v>0</v>
      </c>
      <c r="AF8" s="30">
        <f>SUM(Таблица6[[#This Row],[Сумма ПБ за УЧ]:[Сумма ПБ за ПЧ]])</f>
        <v>0</v>
      </c>
      <c r="AG8" s="31">
        <f>Таблица6[[#This Row],[Общее количество  ПБ]]/22</f>
        <v>0</v>
      </c>
      <c r="AH8" s="28" t="str">
        <f>IF(Таблица6[[#This Row],[Общее количество  ПБ]]&gt;=20,"Да","Нет")</f>
        <v>Нет</v>
      </c>
      <c r="AI8" s="28" t="str">
        <f>IF(Таблица6[[#This Row],[Сумма ПБ за УЧ]]&gt;=9,"Да","Нет")</f>
        <v>Нет</v>
      </c>
      <c r="AJ8" s="28" t="str">
        <f>IF(Таблица6[[#This Row],[Общее количество  ПБ]]&gt;=20,"Да","Нет")</f>
        <v>Нет</v>
      </c>
    </row>
    <row r="9" spans="1:36" x14ac:dyDescent="0.25">
      <c r="A9" s="84"/>
      <c r="B9" s="100"/>
      <c r="C9" s="87"/>
      <c r="D9" s="87"/>
      <c r="E9" s="87"/>
      <c r="F9" s="87"/>
      <c r="G9" s="98"/>
      <c r="H9" s="88"/>
      <c r="I9" s="89"/>
      <c r="J9" s="88"/>
      <c r="K9" s="94"/>
      <c r="L9" s="89"/>
      <c r="M9" s="88"/>
      <c r="N9" s="94"/>
      <c r="O9" s="94"/>
      <c r="P9" s="89"/>
      <c r="Q9" s="87"/>
      <c r="R9" s="98"/>
      <c r="S9" s="98"/>
      <c r="T9" s="98"/>
      <c r="U9" s="98"/>
      <c r="V9" s="98"/>
      <c r="W9" s="98"/>
      <c r="X9" s="98"/>
      <c r="Y9" s="98"/>
      <c r="Z9" s="88"/>
      <c r="AA9" s="89"/>
      <c r="AB9" s="88"/>
      <c r="AC9" s="89"/>
      <c r="AD9" s="30">
        <f>SUM(Таблица6[[#This Row],[Д1]:[П4]])</f>
        <v>0</v>
      </c>
      <c r="AE9" s="30">
        <f>SUM(Таблица6[[#This Row],[З5]:[Р2]])</f>
        <v>0</v>
      </c>
      <c r="AF9" s="30">
        <f>SUM(Таблица6[[#This Row],[Сумма ПБ за УЧ]:[Сумма ПБ за ПЧ]])</f>
        <v>0</v>
      </c>
      <c r="AG9" s="31">
        <f>Таблица6[[#This Row],[Общее количество  ПБ]]/22</f>
        <v>0</v>
      </c>
      <c r="AH9" s="28" t="str">
        <f>IF(Таблица6[[#This Row],[Общее количество  ПБ]]&gt;=20,"Да","Нет")</f>
        <v>Нет</v>
      </c>
      <c r="AI9" s="28" t="str">
        <f>IF(Таблица6[[#This Row],[Сумма ПБ за УЧ]]&gt;=9,"Да","Нет")</f>
        <v>Нет</v>
      </c>
      <c r="AJ9" s="28" t="str">
        <f>IF(Таблица6[[#This Row],[Общее количество  ПБ]]&gt;=20,"Да","Нет")</f>
        <v>Нет</v>
      </c>
    </row>
    <row r="10" spans="1:36" x14ac:dyDescent="0.25">
      <c r="A10" s="84"/>
      <c r="B10" s="100"/>
      <c r="C10" s="87"/>
      <c r="D10" s="87"/>
      <c r="E10" s="87"/>
      <c r="F10" s="87"/>
      <c r="G10" s="98"/>
      <c r="H10" s="88"/>
      <c r="I10" s="89"/>
      <c r="J10" s="88"/>
      <c r="K10" s="94"/>
      <c r="L10" s="89"/>
      <c r="M10" s="88"/>
      <c r="N10" s="94"/>
      <c r="O10" s="94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88"/>
      <c r="AA10" s="89"/>
      <c r="AB10" s="88"/>
      <c r="AC10" s="89"/>
      <c r="AD10" s="30">
        <f>SUM(Таблица6[[#This Row],[Д1]:[П4]])</f>
        <v>0</v>
      </c>
      <c r="AE10" s="30">
        <f>SUM(Таблица6[[#This Row],[З5]:[Р2]])</f>
        <v>0</v>
      </c>
      <c r="AF10" s="30">
        <f>SUM(Таблица6[[#This Row],[Сумма ПБ за УЧ]:[Сумма ПБ за ПЧ]])</f>
        <v>0</v>
      </c>
      <c r="AG10" s="31">
        <f>Таблица6[[#This Row],[Общее количество  ПБ]]/22</f>
        <v>0</v>
      </c>
      <c r="AH10" s="28" t="str">
        <f>IF(Таблица6[[#This Row],[Общее количество  ПБ]]&gt;=20,"Да","Нет")</f>
        <v>Нет</v>
      </c>
      <c r="AI10" s="28" t="str">
        <f>IF(Таблица6[[#This Row],[Сумма ПБ за УЧ]]&gt;=9,"Да","Нет")</f>
        <v>Нет</v>
      </c>
      <c r="AJ10" s="28" t="str">
        <f>IF(Таблица6[[#This Row],[Общее количество  ПБ]]&gt;=20,"Да","Нет")</f>
        <v>Нет</v>
      </c>
    </row>
    <row r="11" spans="1:36" x14ac:dyDescent="0.25">
      <c r="A11" s="84"/>
      <c r="B11" s="100"/>
      <c r="C11" s="87"/>
      <c r="D11" s="87"/>
      <c r="E11" s="87"/>
      <c r="F11" s="87"/>
      <c r="G11" s="98"/>
      <c r="H11" s="88"/>
      <c r="I11" s="89"/>
      <c r="J11" s="88"/>
      <c r="K11" s="94"/>
      <c r="L11" s="89"/>
      <c r="M11" s="88"/>
      <c r="N11" s="94"/>
      <c r="O11" s="94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88"/>
      <c r="AA11" s="89"/>
      <c r="AB11" s="88"/>
      <c r="AC11" s="89"/>
      <c r="AD11" s="30">
        <f>SUM(Таблица6[[#This Row],[Д1]:[П4]])</f>
        <v>0</v>
      </c>
      <c r="AE11" s="30">
        <f>SUM(Таблица6[[#This Row],[З5]:[Р2]])</f>
        <v>0</v>
      </c>
      <c r="AF11" s="30">
        <f>SUM(Таблица6[[#This Row],[Сумма ПБ за УЧ]:[Сумма ПБ за ПЧ]])</f>
        <v>0</v>
      </c>
      <c r="AG11" s="31">
        <f>Таблица6[[#This Row],[Общее количество  ПБ]]/22</f>
        <v>0</v>
      </c>
      <c r="AH11" s="28" t="str">
        <f>IF(Таблица6[[#This Row],[Общее количество  ПБ]]&gt;=20,"Да","Нет")</f>
        <v>Нет</v>
      </c>
      <c r="AI11" s="28" t="str">
        <f>IF(Таблица6[[#This Row],[Сумма ПБ за УЧ]]&gt;=9,"Да","Нет")</f>
        <v>Нет</v>
      </c>
      <c r="AJ11" s="28" t="str">
        <f>IF(Таблица6[[#This Row],[Общее количество  ПБ]]&gt;=20,"Да","Нет")</f>
        <v>Нет</v>
      </c>
    </row>
    <row r="12" spans="1:36" x14ac:dyDescent="0.25">
      <c r="A12" s="84"/>
      <c r="B12" s="100"/>
      <c r="C12" s="87"/>
      <c r="D12" s="87"/>
      <c r="E12" s="87"/>
      <c r="F12" s="87"/>
      <c r="G12" s="98"/>
      <c r="H12" s="88"/>
      <c r="I12" s="89"/>
      <c r="J12" s="88"/>
      <c r="K12" s="94"/>
      <c r="L12" s="89"/>
      <c r="M12" s="88"/>
      <c r="N12" s="94"/>
      <c r="O12" s="94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88"/>
      <c r="AA12" s="89"/>
      <c r="AB12" s="88"/>
      <c r="AC12" s="89"/>
      <c r="AD12" s="30">
        <f>SUM(Таблица6[[#This Row],[Д1]:[П4]])</f>
        <v>0</v>
      </c>
      <c r="AE12" s="30">
        <f>SUM(Таблица6[[#This Row],[З5]:[Р2]])</f>
        <v>0</v>
      </c>
      <c r="AF12" s="30">
        <f>SUM(Таблица6[[#This Row],[Сумма ПБ за УЧ]:[Сумма ПБ за ПЧ]])</f>
        <v>0</v>
      </c>
      <c r="AG12" s="31">
        <f>Таблица6[[#This Row],[Общее количество  ПБ]]/22</f>
        <v>0</v>
      </c>
      <c r="AH12" s="28" t="str">
        <f>IF(Таблица6[[#This Row],[Общее количество  ПБ]]&gt;=20,"Да","Нет")</f>
        <v>Нет</v>
      </c>
      <c r="AI12" s="28" t="str">
        <f>IF(Таблица6[[#This Row],[Сумма ПБ за УЧ]]&gt;=9,"Да","Нет")</f>
        <v>Нет</v>
      </c>
      <c r="AJ12" s="28" t="str">
        <f>IF(Таблица6[[#This Row],[Общее количество  ПБ]]&gt;=20,"Да","Нет")</f>
        <v>Нет</v>
      </c>
    </row>
    <row r="13" spans="1:36" x14ac:dyDescent="0.25">
      <c r="A13" s="84"/>
      <c r="B13" s="100"/>
      <c r="C13" s="87"/>
      <c r="D13" s="87"/>
      <c r="E13" s="87"/>
      <c r="F13" s="87"/>
      <c r="G13" s="98"/>
      <c r="H13" s="88"/>
      <c r="I13" s="89"/>
      <c r="J13" s="88"/>
      <c r="K13" s="94"/>
      <c r="L13" s="89"/>
      <c r="M13" s="88"/>
      <c r="N13" s="94"/>
      <c r="O13" s="94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88"/>
      <c r="AA13" s="89"/>
      <c r="AB13" s="88"/>
      <c r="AC13" s="89"/>
      <c r="AD13" s="30">
        <f>SUM(Таблица6[[#This Row],[Д1]:[П4]])</f>
        <v>0</v>
      </c>
      <c r="AE13" s="30">
        <f>SUM(Таблица6[[#This Row],[З5]:[Р2]])</f>
        <v>0</v>
      </c>
      <c r="AF13" s="30">
        <f>SUM(Таблица6[[#This Row],[Сумма ПБ за УЧ]:[Сумма ПБ за ПЧ]])</f>
        <v>0</v>
      </c>
      <c r="AG13" s="31">
        <f>Таблица6[[#This Row],[Общее количество  ПБ]]/22</f>
        <v>0</v>
      </c>
      <c r="AH13" s="28" t="str">
        <f>IF(Таблица6[[#This Row],[Общее количество  ПБ]]&gt;=20,"Да","Нет")</f>
        <v>Нет</v>
      </c>
      <c r="AI13" s="28" t="str">
        <f>IF(Таблица6[[#This Row],[Сумма ПБ за УЧ]]&gt;=9,"Да","Нет")</f>
        <v>Нет</v>
      </c>
      <c r="AJ13" s="28" t="str">
        <f>IF(Таблица6[[#This Row],[Общее количество  ПБ]]&gt;=20,"Да","Нет")</f>
        <v>Нет</v>
      </c>
    </row>
    <row r="14" spans="1:36" x14ac:dyDescent="0.25">
      <c r="A14" s="84"/>
      <c r="B14" s="100"/>
      <c r="C14" s="87"/>
      <c r="D14" s="87"/>
      <c r="E14" s="87"/>
      <c r="F14" s="87"/>
      <c r="G14" s="98"/>
      <c r="H14" s="88"/>
      <c r="I14" s="89"/>
      <c r="J14" s="88"/>
      <c r="K14" s="94"/>
      <c r="L14" s="89"/>
      <c r="M14" s="88"/>
      <c r="N14" s="94"/>
      <c r="O14" s="94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88"/>
      <c r="AA14" s="89"/>
      <c r="AB14" s="88"/>
      <c r="AC14" s="89"/>
      <c r="AD14" s="30">
        <f>SUM(Таблица6[[#This Row],[Д1]:[П4]])</f>
        <v>0</v>
      </c>
      <c r="AE14" s="30">
        <f>SUM(Таблица6[[#This Row],[З5]:[Р2]])</f>
        <v>0</v>
      </c>
      <c r="AF14" s="30">
        <f>SUM(Таблица6[[#This Row],[Сумма ПБ за УЧ]:[Сумма ПБ за ПЧ]])</f>
        <v>0</v>
      </c>
      <c r="AG14" s="31">
        <f>Таблица6[[#This Row],[Общее количество  ПБ]]/22</f>
        <v>0</v>
      </c>
      <c r="AH14" s="28" t="str">
        <f>IF(Таблица6[[#This Row],[Общее количество  ПБ]]&gt;=20,"Да","Нет")</f>
        <v>Нет</v>
      </c>
      <c r="AI14" s="28" t="str">
        <f>IF(Таблица6[[#This Row],[Сумма ПБ за УЧ]]&gt;=9,"Да","Нет")</f>
        <v>Нет</v>
      </c>
      <c r="AJ14" s="28" t="str">
        <f>IF(Таблица6[[#This Row],[Общее количество  ПБ]]&gt;=20,"Да","Нет")</f>
        <v>Нет</v>
      </c>
    </row>
    <row r="15" spans="1:36" x14ac:dyDescent="0.25">
      <c r="A15" s="84"/>
      <c r="B15" s="100"/>
      <c r="C15" s="87"/>
      <c r="D15" s="87"/>
      <c r="E15" s="87"/>
      <c r="F15" s="87"/>
      <c r="G15" s="98"/>
      <c r="H15" s="88"/>
      <c r="I15" s="89"/>
      <c r="J15" s="88"/>
      <c r="K15" s="94"/>
      <c r="L15" s="89"/>
      <c r="M15" s="88"/>
      <c r="N15" s="94"/>
      <c r="O15" s="94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88"/>
      <c r="AA15" s="89"/>
      <c r="AB15" s="88"/>
      <c r="AC15" s="89"/>
      <c r="AD15" s="30">
        <f>SUM(Таблица6[[#This Row],[Д1]:[П4]])</f>
        <v>0</v>
      </c>
      <c r="AE15" s="30">
        <f>SUM(Таблица6[[#This Row],[З5]:[Р2]])</f>
        <v>0</v>
      </c>
      <c r="AF15" s="30">
        <f>SUM(Таблица6[[#This Row],[Сумма ПБ за УЧ]:[Сумма ПБ за ПЧ]])</f>
        <v>0</v>
      </c>
      <c r="AG15" s="31">
        <f>Таблица6[[#This Row],[Общее количество  ПБ]]/22</f>
        <v>0</v>
      </c>
      <c r="AH15" s="28" t="str">
        <f>IF(Таблица6[[#This Row],[Общее количество  ПБ]]&gt;=20,"Да","Нет")</f>
        <v>Нет</v>
      </c>
      <c r="AI15" s="28" t="str">
        <f>IF(Таблица6[[#This Row],[Сумма ПБ за УЧ]]&gt;=9,"Да","Нет")</f>
        <v>Нет</v>
      </c>
      <c r="AJ15" s="28" t="str">
        <f>IF(Таблица6[[#This Row],[Общее количество  ПБ]]&gt;=20,"Да","Нет")</f>
        <v>Нет</v>
      </c>
    </row>
    <row r="16" spans="1:36" x14ac:dyDescent="0.25">
      <c r="A16" s="84"/>
      <c r="B16" s="100"/>
      <c r="C16" s="87"/>
      <c r="D16" s="87"/>
      <c r="E16" s="87"/>
      <c r="F16" s="87"/>
      <c r="G16" s="98"/>
      <c r="H16" s="88"/>
      <c r="I16" s="89"/>
      <c r="J16" s="88"/>
      <c r="K16" s="94"/>
      <c r="L16" s="89"/>
      <c r="M16" s="88"/>
      <c r="N16" s="94"/>
      <c r="O16" s="94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88"/>
      <c r="AA16" s="89"/>
      <c r="AB16" s="88"/>
      <c r="AC16" s="89"/>
      <c r="AD16" s="30">
        <f>SUM(Таблица6[[#This Row],[Д1]:[П4]])</f>
        <v>0</v>
      </c>
      <c r="AE16" s="30">
        <f>SUM(Таблица6[[#This Row],[З5]:[Р2]])</f>
        <v>0</v>
      </c>
      <c r="AF16" s="30">
        <f>SUM(Таблица6[[#This Row],[Сумма ПБ за УЧ]:[Сумма ПБ за ПЧ]])</f>
        <v>0</v>
      </c>
      <c r="AG16" s="31">
        <f>Таблица6[[#This Row],[Общее количество  ПБ]]/22</f>
        <v>0</v>
      </c>
      <c r="AH16" s="28" t="str">
        <f>IF(Таблица6[[#This Row],[Общее количество  ПБ]]&gt;=20,"Да","Нет")</f>
        <v>Нет</v>
      </c>
      <c r="AI16" s="28" t="str">
        <f>IF(Таблица6[[#This Row],[Сумма ПБ за УЧ]]&gt;=9,"Да","Нет")</f>
        <v>Нет</v>
      </c>
      <c r="AJ16" s="28" t="str">
        <f>IF(Таблица6[[#This Row],[Общее количество  ПБ]]&gt;=20,"Да","Нет")</f>
        <v>Нет</v>
      </c>
    </row>
    <row r="17" spans="1:37" x14ac:dyDescent="0.25">
      <c r="A17" s="84"/>
      <c r="B17" s="100"/>
      <c r="C17" s="87"/>
      <c r="D17" s="87"/>
      <c r="E17" s="87"/>
      <c r="F17" s="87"/>
      <c r="G17" s="98"/>
      <c r="H17" s="88"/>
      <c r="I17" s="89"/>
      <c r="J17" s="88"/>
      <c r="K17" s="94"/>
      <c r="L17" s="89"/>
      <c r="M17" s="88"/>
      <c r="N17" s="94"/>
      <c r="O17" s="94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88"/>
      <c r="AA17" s="89"/>
      <c r="AB17" s="88"/>
      <c r="AC17" s="89"/>
      <c r="AD17" s="30">
        <f>SUM(Таблица6[[#This Row],[Д1]:[П4]])</f>
        <v>0</v>
      </c>
      <c r="AE17" s="30">
        <f>SUM(Таблица6[[#This Row],[З5]:[Р2]])</f>
        <v>0</v>
      </c>
      <c r="AF17" s="30">
        <f>SUM(Таблица6[[#This Row],[Сумма ПБ за УЧ]:[Сумма ПБ за ПЧ]])</f>
        <v>0</v>
      </c>
      <c r="AG17" s="31">
        <f>Таблица6[[#This Row],[Общее количество  ПБ]]/22</f>
        <v>0</v>
      </c>
      <c r="AH17" s="28" t="str">
        <f>IF(Таблица6[[#This Row],[Общее количество  ПБ]]&gt;=20,"Да","Нет")</f>
        <v>Нет</v>
      </c>
      <c r="AI17" s="28" t="str">
        <f>IF(Таблица6[[#This Row],[Сумма ПБ за УЧ]]&gt;=9,"Да","Нет")</f>
        <v>Нет</v>
      </c>
      <c r="AJ17" s="28" t="str">
        <f>IF(Таблица6[[#This Row],[Общее количество  ПБ]]&gt;=20,"Да","Нет")</f>
        <v>Нет</v>
      </c>
    </row>
    <row r="18" spans="1:37" x14ac:dyDescent="0.25">
      <c r="A18" s="84"/>
      <c r="B18" s="100"/>
      <c r="C18" s="87"/>
      <c r="D18" s="87"/>
      <c r="E18" s="87"/>
      <c r="F18" s="87"/>
      <c r="G18" s="98"/>
      <c r="H18" s="88"/>
      <c r="I18" s="89"/>
      <c r="J18" s="88"/>
      <c r="K18" s="94"/>
      <c r="L18" s="89"/>
      <c r="M18" s="88"/>
      <c r="N18" s="94"/>
      <c r="O18" s="94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88"/>
      <c r="AA18" s="89"/>
      <c r="AB18" s="88"/>
      <c r="AC18" s="89"/>
      <c r="AD18" s="30">
        <f>SUM(Таблица6[[#This Row],[Д1]:[П4]])</f>
        <v>0</v>
      </c>
      <c r="AE18" s="30">
        <f>SUM(Таблица6[[#This Row],[З5]:[Р2]])</f>
        <v>0</v>
      </c>
      <c r="AF18" s="30">
        <f>SUM(Таблица6[[#This Row],[Сумма ПБ за УЧ]:[Сумма ПБ за ПЧ]])</f>
        <v>0</v>
      </c>
      <c r="AG18" s="31">
        <f>Таблица6[[#This Row],[Общее количество  ПБ]]/22</f>
        <v>0</v>
      </c>
      <c r="AH18" s="28" t="str">
        <f>IF(Таблица6[[#This Row],[Общее количество  ПБ]]&gt;=20,"Да","Нет")</f>
        <v>Нет</v>
      </c>
      <c r="AI18" s="28" t="str">
        <f>IF(Таблица6[[#This Row],[Сумма ПБ за УЧ]]&gt;=9,"Да","Нет")</f>
        <v>Нет</v>
      </c>
      <c r="AJ18" s="28" t="str">
        <f>IF(Таблица6[[#This Row],[Общее количество  ПБ]]&gt;=20,"Да","Нет")</f>
        <v>Нет</v>
      </c>
    </row>
    <row r="19" spans="1:37" x14ac:dyDescent="0.25">
      <c r="A19" s="84"/>
      <c r="B19" s="100"/>
      <c r="C19" s="87"/>
      <c r="D19" s="87"/>
      <c r="E19" s="87"/>
      <c r="F19" s="87"/>
      <c r="G19" s="98"/>
      <c r="H19" s="88"/>
      <c r="I19" s="89"/>
      <c r="J19" s="88"/>
      <c r="K19" s="94"/>
      <c r="L19" s="89"/>
      <c r="M19" s="88"/>
      <c r="N19" s="94"/>
      <c r="O19" s="94"/>
      <c r="P19" s="89"/>
      <c r="Q19" s="87"/>
      <c r="R19" s="98"/>
      <c r="S19" s="98"/>
      <c r="T19" s="98"/>
      <c r="U19" s="98"/>
      <c r="V19" s="98"/>
      <c r="W19" s="98"/>
      <c r="X19" s="98"/>
      <c r="Y19" s="98"/>
      <c r="Z19" s="88"/>
      <c r="AA19" s="89"/>
      <c r="AB19" s="88"/>
      <c r="AC19" s="89"/>
      <c r="AD19" s="30">
        <f>SUM(Таблица6[[#This Row],[Д1]:[П4]])</f>
        <v>0</v>
      </c>
      <c r="AE19" s="30">
        <f>SUM(Таблица6[[#This Row],[З5]:[Р2]])</f>
        <v>0</v>
      </c>
      <c r="AF19" s="30">
        <f>SUM(Таблица6[[#This Row],[Сумма ПБ за УЧ]:[Сумма ПБ за ПЧ]])</f>
        <v>0</v>
      </c>
      <c r="AG19" s="31">
        <f>Таблица6[[#This Row],[Общее количество  ПБ]]/22</f>
        <v>0</v>
      </c>
      <c r="AH19" s="28" t="str">
        <f>IF(Таблица6[[#This Row],[Общее количество  ПБ]]&gt;=20,"Да","Нет")</f>
        <v>Нет</v>
      </c>
      <c r="AI19" s="28" t="str">
        <f>IF(Таблица6[[#This Row],[Сумма ПБ за УЧ]]&gt;=9,"Да","Нет")</f>
        <v>Нет</v>
      </c>
      <c r="AJ19" s="28" t="str">
        <f>IF(Таблица6[[#This Row],[Общее количество  ПБ]]&gt;=20,"Да","Нет")</f>
        <v>Нет</v>
      </c>
    </row>
    <row r="20" spans="1:37" x14ac:dyDescent="0.25">
      <c r="A20" s="84"/>
      <c r="B20" s="100"/>
      <c r="C20" s="87"/>
      <c r="D20" s="87"/>
      <c r="E20" s="87"/>
      <c r="F20" s="87"/>
      <c r="G20" s="98"/>
      <c r="H20" s="88"/>
      <c r="I20" s="89"/>
      <c r="J20" s="88"/>
      <c r="K20" s="94"/>
      <c r="L20" s="89"/>
      <c r="M20" s="88"/>
      <c r="N20" s="94"/>
      <c r="O20" s="94"/>
      <c r="P20" s="89"/>
      <c r="Q20" s="87"/>
      <c r="R20" s="98"/>
      <c r="S20" s="98"/>
      <c r="T20" s="98"/>
      <c r="U20" s="98"/>
      <c r="V20" s="98"/>
      <c r="W20" s="98"/>
      <c r="X20" s="98"/>
      <c r="Y20" s="98"/>
      <c r="Z20" s="88"/>
      <c r="AA20" s="89"/>
      <c r="AB20" s="88"/>
      <c r="AC20" s="89"/>
      <c r="AD20" s="30">
        <f>SUM(Таблица6[[#This Row],[Д1]:[П4]])</f>
        <v>0</v>
      </c>
      <c r="AE20" s="30">
        <f>SUM(Таблица6[[#This Row],[З5]:[Р2]])</f>
        <v>0</v>
      </c>
      <c r="AF20" s="30">
        <f>SUM(Таблица6[[#This Row],[Сумма ПБ за УЧ]:[Сумма ПБ за ПЧ]])</f>
        <v>0</v>
      </c>
      <c r="AG20" s="31">
        <f>Таблица6[[#This Row],[Общее количество  ПБ]]/22</f>
        <v>0</v>
      </c>
      <c r="AH20" s="28" t="str">
        <f>IF(Таблица6[[#This Row],[Общее количество  ПБ]]&gt;=20,"Да","Нет")</f>
        <v>Нет</v>
      </c>
      <c r="AI20" s="28" t="str">
        <f>IF(Таблица6[[#This Row],[Сумма ПБ за УЧ]]&gt;=9,"Да","Нет")</f>
        <v>Нет</v>
      </c>
      <c r="AJ20" s="28" t="str">
        <f>IF(Таблица6[[#This Row],[Общее количество  ПБ]]&gt;=20,"Да","Нет")</f>
        <v>Нет</v>
      </c>
    </row>
    <row r="21" spans="1:37" x14ac:dyDescent="0.25">
      <c r="A21" s="84"/>
      <c r="B21" s="100"/>
      <c r="C21" s="87"/>
      <c r="D21" s="87"/>
      <c r="E21" s="87"/>
      <c r="F21" s="87"/>
      <c r="G21" s="98"/>
      <c r="H21" s="88"/>
      <c r="I21" s="89"/>
      <c r="J21" s="88"/>
      <c r="K21" s="94"/>
      <c r="L21" s="89"/>
      <c r="M21" s="88"/>
      <c r="N21" s="94"/>
      <c r="O21" s="94"/>
      <c r="P21" s="89"/>
      <c r="Q21" s="87"/>
      <c r="R21" s="98"/>
      <c r="S21" s="98"/>
      <c r="T21" s="98"/>
      <c r="U21" s="98"/>
      <c r="V21" s="98"/>
      <c r="W21" s="98"/>
      <c r="X21" s="98"/>
      <c r="Y21" s="98"/>
      <c r="Z21" s="88"/>
      <c r="AA21" s="89"/>
      <c r="AB21" s="88"/>
      <c r="AC21" s="89"/>
      <c r="AD21" s="30">
        <f>SUM(Таблица6[[#This Row],[Д1]:[П4]])</f>
        <v>0</v>
      </c>
      <c r="AE21" s="30">
        <f>SUM(Таблица6[[#This Row],[З5]:[Р2]])</f>
        <v>0</v>
      </c>
      <c r="AF21" s="30">
        <f>SUM(Таблица6[[#This Row],[Сумма ПБ за УЧ]:[Сумма ПБ за ПЧ]])</f>
        <v>0</v>
      </c>
      <c r="AG21" s="31">
        <f>Таблица6[[#This Row],[Общее количество  ПБ]]/22</f>
        <v>0</v>
      </c>
      <c r="AH21" s="28" t="str">
        <f>IF(Таблица6[[#This Row],[Общее количество  ПБ]]&gt;=20,"Да","Нет")</f>
        <v>Нет</v>
      </c>
      <c r="AI21" s="28" t="str">
        <f>IF(Таблица6[[#This Row],[Сумма ПБ за УЧ]]&gt;=9,"Да","Нет")</f>
        <v>Нет</v>
      </c>
      <c r="AJ21" s="28" t="str">
        <f>IF(Таблица6[[#This Row],[Общее количество  ПБ]]&gt;=20,"Да","Нет")</f>
        <v>Нет</v>
      </c>
    </row>
    <row r="22" spans="1:37" x14ac:dyDescent="0.25">
      <c r="A22" s="84"/>
      <c r="B22" s="100"/>
      <c r="C22" s="87"/>
      <c r="D22" s="87"/>
      <c r="E22" s="87"/>
      <c r="F22" s="87"/>
      <c r="G22" s="98"/>
      <c r="H22" s="88"/>
      <c r="I22" s="89"/>
      <c r="J22" s="88"/>
      <c r="K22" s="94"/>
      <c r="L22" s="89"/>
      <c r="M22" s="88"/>
      <c r="N22" s="94"/>
      <c r="O22" s="94"/>
      <c r="P22" s="89"/>
      <c r="Q22" s="87"/>
      <c r="R22" s="98"/>
      <c r="S22" s="98"/>
      <c r="T22" s="98"/>
      <c r="U22" s="98"/>
      <c r="V22" s="98"/>
      <c r="W22" s="98"/>
      <c r="X22" s="98"/>
      <c r="Y22" s="98"/>
      <c r="Z22" s="88"/>
      <c r="AA22" s="89"/>
      <c r="AB22" s="88"/>
      <c r="AC22" s="89"/>
      <c r="AD22" s="30">
        <f>SUM(Таблица6[[#This Row],[Д1]:[П4]])</f>
        <v>0</v>
      </c>
      <c r="AE22" s="30">
        <f>SUM(Таблица6[[#This Row],[З5]:[Р2]])</f>
        <v>0</v>
      </c>
      <c r="AF22" s="30">
        <f>SUM(Таблица6[[#This Row],[Сумма ПБ за УЧ]:[Сумма ПБ за ПЧ]])</f>
        <v>0</v>
      </c>
      <c r="AG22" s="31">
        <f>Таблица6[[#This Row],[Общее количество  ПБ]]/22</f>
        <v>0</v>
      </c>
      <c r="AH22" s="28" t="str">
        <f>IF(Таблица6[[#This Row],[Общее количество  ПБ]]&gt;=20,"Да","Нет")</f>
        <v>Нет</v>
      </c>
      <c r="AI22" s="28" t="str">
        <f>IF(Таблица6[[#This Row],[Сумма ПБ за УЧ]]&gt;=9,"Да","Нет")</f>
        <v>Нет</v>
      </c>
      <c r="AJ22" s="28" t="str">
        <f>IF(Таблица6[[#This Row],[Общее количество  ПБ]]&gt;=20,"Да","Нет")</f>
        <v>Нет</v>
      </c>
    </row>
    <row r="23" spans="1:37" x14ac:dyDescent="0.25">
      <c r="A23" s="84"/>
      <c r="B23" s="100"/>
      <c r="C23" s="87"/>
      <c r="D23" s="87"/>
      <c r="E23" s="87"/>
      <c r="F23" s="87"/>
      <c r="G23" s="98"/>
      <c r="H23" s="88"/>
      <c r="I23" s="89"/>
      <c r="J23" s="88"/>
      <c r="K23" s="94"/>
      <c r="L23" s="89"/>
      <c r="M23" s="88"/>
      <c r="N23" s="94"/>
      <c r="O23" s="94"/>
      <c r="P23" s="89"/>
      <c r="Q23" s="87"/>
      <c r="R23" s="98"/>
      <c r="S23" s="98"/>
      <c r="T23" s="98"/>
      <c r="U23" s="98"/>
      <c r="V23" s="98"/>
      <c r="W23" s="98"/>
      <c r="X23" s="98"/>
      <c r="Y23" s="98"/>
      <c r="Z23" s="88"/>
      <c r="AA23" s="89"/>
      <c r="AB23" s="88"/>
      <c r="AC23" s="89"/>
      <c r="AD23" s="30">
        <f>SUM(Таблица6[[#This Row],[Д1]:[П4]])</f>
        <v>0</v>
      </c>
      <c r="AE23" s="30">
        <f>SUM(Таблица6[[#This Row],[З5]:[Р2]])</f>
        <v>0</v>
      </c>
      <c r="AF23" s="30">
        <f>SUM(Таблица6[[#This Row],[Сумма ПБ за УЧ]:[Сумма ПБ за ПЧ]])</f>
        <v>0</v>
      </c>
      <c r="AG23" s="31">
        <f>Таблица6[[#This Row],[Общее количество  ПБ]]/22</f>
        <v>0</v>
      </c>
      <c r="AH23" s="28" t="str">
        <f>IF(Таблица6[[#This Row],[Общее количество  ПБ]]&gt;=20,"Да","Нет")</f>
        <v>Нет</v>
      </c>
      <c r="AI23" s="28" t="str">
        <f>IF(Таблица6[[#This Row],[Сумма ПБ за УЧ]]&gt;=9,"Да","Нет")</f>
        <v>Нет</v>
      </c>
      <c r="AJ23" s="28" t="str">
        <f>IF(Таблица6[[#This Row],[Общее количество  ПБ]]&gt;=20,"Да","Нет")</f>
        <v>Нет</v>
      </c>
    </row>
    <row r="24" spans="1:37" x14ac:dyDescent="0.25">
      <c r="A24" s="84"/>
      <c r="B24" s="100"/>
      <c r="C24" s="87"/>
      <c r="D24" s="87"/>
      <c r="E24" s="87"/>
      <c r="F24" s="87"/>
      <c r="G24" s="98"/>
      <c r="H24" s="88"/>
      <c r="I24" s="89"/>
      <c r="J24" s="88"/>
      <c r="K24" s="94"/>
      <c r="L24" s="89"/>
      <c r="M24" s="88"/>
      <c r="N24" s="94"/>
      <c r="O24" s="94"/>
      <c r="P24" s="89"/>
      <c r="Q24" s="87"/>
      <c r="R24" s="98"/>
      <c r="S24" s="98"/>
      <c r="T24" s="98"/>
      <c r="U24" s="98"/>
      <c r="V24" s="98"/>
      <c r="W24" s="98"/>
      <c r="X24" s="98"/>
      <c r="Y24" s="98"/>
      <c r="Z24" s="88"/>
      <c r="AA24" s="89"/>
      <c r="AB24" s="88"/>
      <c r="AC24" s="89"/>
      <c r="AD24" s="30">
        <f>SUM(Таблица6[[#This Row],[Д1]:[П4]])</f>
        <v>0</v>
      </c>
      <c r="AE24" s="30">
        <f>SUM(Таблица6[[#This Row],[З5]:[Р2]])</f>
        <v>0</v>
      </c>
      <c r="AF24" s="30">
        <f>SUM(Таблица6[[#This Row],[Сумма ПБ за УЧ]:[Сумма ПБ за ПЧ]])</f>
        <v>0</v>
      </c>
      <c r="AG24" s="31">
        <f>Таблица6[[#This Row],[Общее количество  ПБ]]/22</f>
        <v>0</v>
      </c>
      <c r="AH24" s="28" t="str">
        <f>IF(Таблица6[[#This Row],[Общее количество  ПБ]]&gt;=20,"Да","Нет")</f>
        <v>Нет</v>
      </c>
      <c r="AI24" s="28" t="str">
        <f>IF(Таблица6[[#This Row],[Сумма ПБ за УЧ]]&gt;=9,"Да","Нет")</f>
        <v>Нет</v>
      </c>
      <c r="AJ24" s="28" t="str">
        <f>IF(Таблица6[[#This Row],[Общее количество  ПБ]]&gt;=20,"Да","Нет")</f>
        <v>Нет</v>
      </c>
    </row>
    <row r="25" spans="1:37" x14ac:dyDescent="0.25">
      <c r="A25" s="109">
        <v>1</v>
      </c>
      <c r="B25" s="129"/>
      <c r="C25" s="166"/>
      <c r="D25" s="112"/>
      <c r="E25" s="112"/>
      <c r="F25" s="112"/>
      <c r="G25" s="116"/>
      <c r="H25" s="113"/>
      <c r="I25" s="115"/>
      <c r="J25" s="113"/>
      <c r="K25" s="114"/>
      <c r="L25" s="115"/>
      <c r="M25" s="113"/>
      <c r="N25" s="114"/>
      <c r="O25" s="114"/>
      <c r="P25" s="115"/>
      <c r="Q25" s="153"/>
      <c r="R25" s="154"/>
      <c r="S25" s="154"/>
      <c r="T25" s="154"/>
      <c r="U25" s="154"/>
      <c r="V25" s="154"/>
      <c r="W25" s="154"/>
      <c r="X25" s="154"/>
      <c r="Y25" s="154"/>
      <c r="Z25" s="155"/>
      <c r="AA25" s="157"/>
      <c r="AB25" s="155"/>
      <c r="AC25" s="157"/>
      <c r="AD25" s="117">
        <f>SUM(Таблица6[[#This Row],[Д1]:[П4]])</f>
        <v>0</v>
      </c>
      <c r="AE25" s="117">
        <f>SUM(Таблица6[[#This Row],[З5]:[Р2]])</f>
        <v>0</v>
      </c>
      <c r="AF25" s="117">
        <f>SUM(Таблица6[[#This Row],[Сумма ПБ за УЧ]:[Сумма ПБ за ПЧ]])</f>
        <v>0</v>
      </c>
      <c r="AG25" s="118">
        <f>Таблица6[[#This Row],[Общее количество  ПБ]]/22</f>
        <v>0</v>
      </c>
      <c r="AH25" s="118" t="str">
        <f>IF(Таблица6[[#This Row],[Сумма ПБ за УЧ]]&gt;=9,"Да","Нет")</f>
        <v>Нет</v>
      </c>
      <c r="AI25" s="118" t="str">
        <f>IF(Таблица6[[#This Row],[Сумма ПБ за УЧ]]&gt;=9,"Да","Нет")</f>
        <v>Нет</v>
      </c>
      <c r="AJ25" s="118" t="str">
        <f>IF(Таблица6[[#This Row],[Сумма ПБ за УЧ]]&gt;=9,"Да","Нет")</f>
        <v>Нет</v>
      </c>
      <c r="AK25" s="205" t="s">
        <v>242</v>
      </c>
    </row>
    <row r="26" spans="1:37" x14ac:dyDescent="0.25">
      <c r="A26" s="109"/>
      <c r="B26" s="129"/>
      <c r="C26" s="166"/>
      <c r="D26" s="112"/>
      <c r="E26" s="112"/>
      <c r="F26" s="112"/>
      <c r="G26" s="116"/>
      <c r="H26" s="113"/>
      <c r="I26" s="115"/>
      <c r="J26" s="113"/>
      <c r="K26" s="114"/>
      <c r="L26" s="115"/>
      <c r="M26" s="113"/>
      <c r="N26" s="114"/>
      <c r="O26" s="114"/>
      <c r="P26" s="115"/>
      <c r="Q26" s="153"/>
      <c r="R26" s="154"/>
      <c r="S26" s="154"/>
      <c r="T26" s="154"/>
      <c r="U26" s="154"/>
      <c r="V26" s="154"/>
      <c r="W26" s="154"/>
      <c r="X26" s="154"/>
      <c r="Y26" s="154"/>
      <c r="Z26" s="155"/>
      <c r="AA26" s="157"/>
      <c r="AB26" s="155"/>
      <c r="AC26" s="157"/>
      <c r="AD26" s="117">
        <f>SUM(Таблица6[[#This Row],[Д1]:[П4]])</f>
        <v>0</v>
      </c>
      <c r="AE26" s="117">
        <f>SUM(Таблица6[[#This Row],[З5]:[Р2]])</f>
        <v>0</v>
      </c>
      <c r="AF26" s="117">
        <f>SUM(Таблица6[[#This Row],[Сумма ПБ за УЧ]:[Сумма ПБ за ПЧ]])</f>
        <v>0</v>
      </c>
      <c r="AG26" s="118">
        <f>Таблица6[[#This Row],[Общее количество  ПБ]]/22</f>
        <v>0</v>
      </c>
      <c r="AH26" s="118" t="str">
        <f>IF(Таблица6[[#This Row],[Сумма ПБ за УЧ]]&gt;=9,"Да","Нет")</f>
        <v>Нет</v>
      </c>
      <c r="AI26" s="118" t="str">
        <f>IF(Таблица6[[#This Row],[Сумма ПБ за УЧ]]&gt;=9,"Да","Нет")</f>
        <v>Нет</v>
      </c>
      <c r="AJ26" s="118" t="str">
        <f>IF(Таблица6[[#This Row],[Сумма ПБ за УЧ]]&gt;=9,"Да","Нет")</f>
        <v>Нет</v>
      </c>
      <c r="AK26" s="205"/>
    </row>
    <row r="27" spans="1:37" x14ac:dyDescent="0.25">
      <c r="A27" s="109"/>
      <c r="B27" s="129"/>
      <c r="C27" s="166"/>
      <c r="D27" s="112"/>
      <c r="E27" s="112"/>
      <c r="F27" s="112"/>
      <c r="G27" s="116"/>
      <c r="H27" s="113"/>
      <c r="I27" s="115"/>
      <c r="J27" s="113"/>
      <c r="K27" s="114"/>
      <c r="L27" s="115"/>
      <c r="M27" s="113"/>
      <c r="N27" s="114"/>
      <c r="O27" s="114"/>
      <c r="P27" s="115"/>
      <c r="Q27" s="153"/>
      <c r="R27" s="154"/>
      <c r="S27" s="154"/>
      <c r="T27" s="154"/>
      <c r="U27" s="154"/>
      <c r="V27" s="154"/>
      <c r="W27" s="154"/>
      <c r="X27" s="154"/>
      <c r="Y27" s="154"/>
      <c r="Z27" s="155"/>
      <c r="AA27" s="157"/>
      <c r="AB27" s="155"/>
      <c r="AC27" s="157"/>
      <c r="AD27" s="117">
        <f>SUM(Таблица6[[#This Row],[Д1]:[П4]])</f>
        <v>0</v>
      </c>
      <c r="AE27" s="117">
        <f>SUM(Таблица6[[#This Row],[З5]:[Р2]])</f>
        <v>0</v>
      </c>
      <c r="AF27" s="117">
        <f>SUM(Таблица6[[#This Row],[Сумма ПБ за УЧ]:[Сумма ПБ за ПЧ]])</f>
        <v>0</v>
      </c>
      <c r="AG27" s="118">
        <f>Таблица6[[#This Row],[Общее количество  ПБ]]/22</f>
        <v>0</v>
      </c>
      <c r="AH27" s="118" t="str">
        <f>IF(Таблица6[[#This Row],[Сумма ПБ за УЧ]]&gt;=9,"Да","Нет")</f>
        <v>Нет</v>
      </c>
      <c r="AI27" s="118" t="str">
        <f>IF(Таблица6[[#This Row],[Сумма ПБ за УЧ]]&gt;=9,"Да","Нет")</f>
        <v>Нет</v>
      </c>
      <c r="AJ27" s="118" t="str">
        <f>IF(Таблица6[[#This Row],[Сумма ПБ за УЧ]]&gt;=9,"Да","Нет")</f>
        <v>Нет</v>
      </c>
      <c r="AK27" s="205"/>
    </row>
    <row r="28" spans="1:37" x14ac:dyDescent="0.25">
      <c r="A28" s="109"/>
      <c r="B28" s="129"/>
      <c r="C28" s="166"/>
      <c r="D28" s="112"/>
      <c r="E28" s="112"/>
      <c r="F28" s="112"/>
      <c r="G28" s="116"/>
      <c r="H28" s="113"/>
      <c r="I28" s="115"/>
      <c r="J28" s="113"/>
      <c r="K28" s="114"/>
      <c r="L28" s="115"/>
      <c r="M28" s="113"/>
      <c r="N28" s="114"/>
      <c r="O28" s="114"/>
      <c r="P28" s="115"/>
      <c r="Q28" s="153"/>
      <c r="R28" s="154"/>
      <c r="S28" s="154"/>
      <c r="T28" s="154"/>
      <c r="U28" s="154"/>
      <c r="V28" s="154"/>
      <c r="W28" s="154"/>
      <c r="X28" s="154"/>
      <c r="Y28" s="154"/>
      <c r="Z28" s="155"/>
      <c r="AA28" s="157"/>
      <c r="AB28" s="155"/>
      <c r="AC28" s="157"/>
      <c r="AD28" s="117">
        <f>SUM(Таблица6[[#This Row],[Д1]:[П4]])</f>
        <v>0</v>
      </c>
      <c r="AE28" s="117">
        <f>SUM(Таблица6[[#This Row],[З5]:[Р2]])</f>
        <v>0</v>
      </c>
      <c r="AF28" s="117">
        <f>SUM(Таблица6[[#This Row],[Сумма ПБ за УЧ]:[Сумма ПБ за ПЧ]])</f>
        <v>0</v>
      </c>
      <c r="AG28" s="118">
        <f>Таблица6[[#This Row],[Общее количество  ПБ]]/22</f>
        <v>0</v>
      </c>
      <c r="AH28" s="118" t="str">
        <f>IF(Таблица6[[#This Row],[Сумма ПБ за УЧ]]&gt;=9,"Да","Нет")</f>
        <v>Нет</v>
      </c>
      <c r="AI28" s="118" t="str">
        <f>IF(Таблица6[[#This Row],[Сумма ПБ за УЧ]]&gt;=9,"Да","Нет")</f>
        <v>Нет</v>
      </c>
      <c r="AJ28" s="118" t="str">
        <f>IF(Таблица6[[#This Row],[Сумма ПБ за УЧ]]&gt;=9,"Да","Нет")</f>
        <v>Нет</v>
      </c>
      <c r="AK28" s="205"/>
    </row>
    <row r="29" spans="1:37" x14ac:dyDescent="0.25">
      <c r="A29" s="109"/>
      <c r="B29" s="129"/>
      <c r="C29" s="166"/>
      <c r="D29" s="112"/>
      <c r="E29" s="112"/>
      <c r="F29" s="112"/>
      <c r="G29" s="116"/>
      <c r="H29" s="113"/>
      <c r="I29" s="115"/>
      <c r="J29" s="113"/>
      <c r="K29" s="114"/>
      <c r="L29" s="115"/>
      <c r="M29" s="113"/>
      <c r="N29" s="114"/>
      <c r="O29" s="114"/>
      <c r="P29" s="115"/>
      <c r="Q29" s="153"/>
      <c r="R29" s="154"/>
      <c r="S29" s="154"/>
      <c r="T29" s="154"/>
      <c r="U29" s="154"/>
      <c r="V29" s="154"/>
      <c r="W29" s="154"/>
      <c r="X29" s="154"/>
      <c r="Y29" s="154"/>
      <c r="Z29" s="155"/>
      <c r="AA29" s="157"/>
      <c r="AB29" s="155"/>
      <c r="AC29" s="157"/>
      <c r="AD29" s="117">
        <f>SUM(Таблица6[[#This Row],[Д1]:[П4]])</f>
        <v>0</v>
      </c>
      <c r="AE29" s="117">
        <f>SUM(Таблица6[[#This Row],[З5]:[Р2]])</f>
        <v>0</v>
      </c>
      <c r="AF29" s="117">
        <f>SUM(Таблица6[[#This Row],[Сумма ПБ за УЧ]:[Сумма ПБ за ПЧ]])</f>
        <v>0</v>
      </c>
      <c r="AG29" s="118">
        <f>Таблица6[[#This Row],[Общее количество  ПБ]]/22</f>
        <v>0</v>
      </c>
      <c r="AH29" s="118" t="str">
        <f>IF(Таблица6[[#This Row],[Сумма ПБ за УЧ]]&gt;=9,"Да","Нет")</f>
        <v>Нет</v>
      </c>
      <c r="AI29" s="118" t="str">
        <f>IF(Таблица6[[#This Row],[Сумма ПБ за УЧ]]&gt;=9,"Да","Нет")</f>
        <v>Нет</v>
      </c>
      <c r="AJ29" s="118" t="str">
        <f>IF(Таблица6[[#This Row],[Сумма ПБ за УЧ]]&gt;=9,"Да","Нет")</f>
        <v>Нет</v>
      </c>
      <c r="AK29" s="205"/>
    </row>
    <row r="30" spans="1:37" x14ac:dyDescent="0.25">
      <c r="A30" s="109"/>
      <c r="B30" s="129"/>
      <c r="C30" s="112"/>
      <c r="D30" s="112"/>
      <c r="E30" s="112"/>
      <c r="F30" s="112"/>
      <c r="G30" s="116"/>
      <c r="H30" s="113"/>
      <c r="I30" s="115"/>
      <c r="J30" s="113"/>
      <c r="K30" s="128"/>
      <c r="L30" s="115"/>
      <c r="M30" s="113"/>
      <c r="N30" s="128"/>
      <c r="O30" s="128"/>
      <c r="P30" s="115"/>
      <c r="Q30" s="153"/>
      <c r="R30" s="154"/>
      <c r="S30" s="154"/>
      <c r="T30" s="154"/>
      <c r="U30" s="154"/>
      <c r="V30" s="154"/>
      <c r="W30" s="154"/>
      <c r="X30" s="154"/>
      <c r="Y30" s="154"/>
      <c r="Z30" s="155"/>
      <c r="AA30" s="157"/>
      <c r="AB30" s="155"/>
      <c r="AC30" s="157"/>
      <c r="AD30" s="119">
        <f>SUM(Таблица6[[#This Row],[Д1]:[П4]])</f>
        <v>0</v>
      </c>
      <c r="AE30" s="119">
        <f>SUM(Таблица6[[#This Row],[З5]:[Р2]])</f>
        <v>0</v>
      </c>
      <c r="AF30" s="119">
        <f>SUM(Таблица6[[#This Row],[Сумма ПБ за УЧ]:[Сумма ПБ за ПЧ]])</f>
        <v>0</v>
      </c>
      <c r="AG30" s="120">
        <f>Таблица6[[#This Row],[Общее количество  ПБ]]/22</f>
        <v>0</v>
      </c>
      <c r="AH30" s="118" t="str">
        <f>IF(Таблица6[[#This Row],[Сумма ПБ за УЧ]]&gt;=9,"Да","Нет")</f>
        <v>Нет</v>
      </c>
      <c r="AI30" s="118" t="str">
        <f>IF(Таблица6[[#This Row],[Сумма ПБ за УЧ]]&gt;=9,"Да","Нет")</f>
        <v>Нет</v>
      </c>
      <c r="AJ30" s="118" t="str">
        <f>IF(Таблица6[[#This Row],[Сумма ПБ за УЧ]]&gt;=9,"Да","Нет")</f>
        <v>Нет</v>
      </c>
      <c r="AK30" s="205"/>
    </row>
    <row r="31" spans="1:37" x14ac:dyDescent="0.25">
      <c r="A31" s="109"/>
      <c r="B31" s="130"/>
      <c r="C31" s="112"/>
      <c r="D31" s="112"/>
      <c r="E31" s="112"/>
      <c r="F31" s="112"/>
      <c r="G31" s="116"/>
      <c r="H31" s="113"/>
      <c r="I31" s="115"/>
      <c r="J31" s="113"/>
      <c r="K31" s="128"/>
      <c r="L31" s="115"/>
      <c r="M31" s="113"/>
      <c r="N31" s="128"/>
      <c r="O31" s="128"/>
      <c r="P31" s="115"/>
      <c r="Q31" s="153"/>
      <c r="R31" s="154"/>
      <c r="S31" s="154"/>
      <c r="T31" s="154"/>
      <c r="U31" s="154"/>
      <c r="V31" s="154"/>
      <c r="W31" s="154"/>
      <c r="X31" s="154"/>
      <c r="Y31" s="154"/>
      <c r="Z31" s="155"/>
      <c r="AA31" s="157"/>
      <c r="AB31" s="155"/>
      <c r="AC31" s="157"/>
      <c r="AD31" s="119">
        <f>SUM(Таблица6[[#This Row],[Д1]:[П4]])</f>
        <v>0</v>
      </c>
      <c r="AE31" s="119">
        <f>SUM(Таблица6[[#This Row],[З5]:[Р2]])</f>
        <v>0</v>
      </c>
      <c r="AF31" s="119">
        <f>SUM(Таблица6[[#This Row],[Сумма ПБ за УЧ]:[Сумма ПБ за ПЧ]])</f>
        <v>0</v>
      </c>
      <c r="AG31" s="120">
        <f>Таблица6[[#This Row],[Общее количество  ПБ]]/22</f>
        <v>0</v>
      </c>
      <c r="AH31" s="118" t="str">
        <f>IF(Таблица6[[#This Row],[Сумма ПБ за УЧ]]&gt;=9,"Да","Нет")</f>
        <v>Нет</v>
      </c>
      <c r="AI31" s="118" t="str">
        <f>IF(Таблица6[[#This Row],[Сумма ПБ за УЧ]]&gt;=9,"Да","Нет")</f>
        <v>Нет</v>
      </c>
      <c r="AJ31" s="118" t="str">
        <f>IF(Таблица6[[#This Row],[Сумма ПБ за УЧ]]&gt;=9,"Да","Нет")</f>
        <v>Нет</v>
      </c>
      <c r="AK31" s="205"/>
    </row>
    <row r="32" spans="1:37" x14ac:dyDescent="0.25">
      <c r="A32" s="109"/>
      <c r="B32" s="130"/>
      <c r="C32" s="112"/>
      <c r="D32" s="112"/>
      <c r="E32" s="112"/>
      <c r="F32" s="112"/>
      <c r="G32" s="116"/>
      <c r="H32" s="113"/>
      <c r="I32" s="115"/>
      <c r="J32" s="113"/>
      <c r="K32" s="128"/>
      <c r="L32" s="115"/>
      <c r="M32" s="113"/>
      <c r="N32" s="128"/>
      <c r="O32" s="128"/>
      <c r="P32" s="115"/>
      <c r="Q32" s="153"/>
      <c r="R32" s="154"/>
      <c r="S32" s="154"/>
      <c r="T32" s="154"/>
      <c r="U32" s="154"/>
      <c r="V32" s="154"/>
      <c r="W32" s="154"/>
      <c r="X32" s="154"/>
      <c r="Y32" s="154"/>
      <c r="Z32" s="155"/>
      <c r="AA32" s="157"/>
      <c r="AB32" s="155"/>
      <c r="AC32" s="157"/>
      <c r="AD32" s="119">
        <f>SUM(Таблица6[[#This Row],[Д1]:[П4]])</f>
        <v>0</v>
      </c>
      <c r="AE32" s="119">
        <f>SUM(Таблица6[[#This Row],[З5]:[Р2]])</f>
        <v>0</v>
      </c>
      <c r="AF32" s="119">
        <f>SUM(Таблица6[[#This Row],[Сумма ПБ за УЧ]:[Сумма ПБ за ПЧ]])</f>
        <v>0</v>
      </c>
      <c r="AG32" s="120">
        <f>Таблица6[[#This Row],[Общее количество  ПБ]]/22</f>
        <v>0</v>
      </c>
      <c r="AH32" s="118" t="str">
        <f>IF(Таблица6[[#This Row],[Сумма ПБ за УЧ]]&gt;=9,"Да","Нет")</f>
        <v>Нет</v>
      </c>
      <c r="AI32" s="118" t="str">
        <f>IF(Таблица6[[#This Row],[Сумма ПБ за УЧ]]&gt;=9,"Да","Нет")</f>
        <v>Нет</v>
      </c>
      <c r="AJ32" s="118" t="str">
        <f>IF(Таблица6[[#This Row],[Сумма ПБ за УЧ]]&gt;=9,"Да","Нет")</f>
        <v>Нет</v>
      </c>
      <c r="AK32" s="205"/>
    </row>
    <row r="33" spans="1:37" x14ac:dyDescent="0.25">
      <c r="A33" s="109"/>
      <c r="B33" s="130"/>
      <c r="C33" s="112"/>
      <c r="D33" s="112"/>
      <c r="E33" s="112"/>
      <c r="F33" s="112"/>
      <c r="G33" s="116"/>
      <c r="H33" s="113"/>
      <c r="I33" s="115"/>
      <c r="J33" s="113"/>
      <c r="K33" s="128"/>
      <c r="L33" s="115"/>
      <c r="M33" s="113"/>
      <c r="N33" s="128"/>
      <c r="O33" s="128"/>
      <c r="P33" s="115"/>
      <c r="Q33" s="153"/>
      <c r="R33" s="154"/>
      <c r="S33" s="154"/>
      <c r="T33" s="154"/>
      <c r="U33" s="154"/>
      <c r="V33" s="154"/>
      <c r="W33" s="154"/>
      <c r="X33" s="154"/>
      <c r="Y33" s="154"/>
      <c r="Z33" s="155"/>
      <c r="AA33" s="157"/>
      <c r="AB33" s="155"/>
      <c r="AC33" s="157"/>
      <c r="AD33" s="119">
        <f>SUM(Таблица6[[#This Row],[Д1]:[П4]])</f>
        <v>0</v>
      </c>
      <c r="AE33" s="119">
        <f>SUM(Таблица6[[#This Row],[З5]:[Р2]])</f>
        <v>0</v>
      </c>
      <c r="AF33" s="119">
        <f>SUM(Таблица6[[#This Row],[Сумма ПБ за УЧ]:[Сумма ПБ за ПЧ]])</f>
        <v>0</v>
      </c>
      <c r="AG33" s="120">
        <f>Таблица6[[#This Row],[Общее количество  ПБ]]/22</f>
        <v>0</v>
      </c>
      <c r="AH33" s="118" t="str">
        <f>IF(Таблица6[[#This Row],[Сумма ПБ за УЧ]]&gt;=9,"Да","Нет")</f>
        <v>Нет</v>
      </c>
      <c r="AI33" s="118" t="str">
        <f>IF(Таблица6[[#This Row],[Сумма ПБ за УЧ]]&gt;=9,"Да","Нет")</f>
        <v>Нет</v>
      </c>
      <c r="AJ33" s="118" t="str">
        <f>IF(Таблица6[[#This Row],[Сумма ПБ за УЧ]]&gt;=9,"Да","Нет")</f>
        <v>Нет</v>
      </c>
      <c r="AK33" s="205"/>
    </row>
    <row r="34" spans="1:37" x14ac:dyDescent="0.25">
      <c r="A34" s="109"/>
      <c r="B34" s="130"/>
      <c r="C34" s="112"/>
      <c r="D34" s="112"/>
      <c r="E34" s="112"/>
      <c r="F34" s="112"/>
      <c r="G34" s="116"/>
      <c r="H34" s="113"/>
      <c r="I34" s="115"/>
      <c r="J34" s="113"/>
      <c r="K34" s="128"/>
      <c r="L34" s="115"/>
      <c r="M34" s="113"/>
      <c r="N34" s="128"/>
      <c r="O34" s="128"/>
      <c r="P34" s="115"/>
      <c r="Q34" s="153"/>
      <c r="R34" s="154"/>
      <c r="S34" s="154"/>
      <c r="T34" s="154"/>
      <c r="U34" s="154"/>
      <c r="V34" s="154"/>
      <c r="W34" s="154"/>
      <c r="X34" s="154"/>
      <c r="Y34" s="154"/>
      <c r="Z34" s="155"/>
      <c r="AA34" s="157"/>
      <c r="AB34" s="155"/>
      <c r="AC34" s="157"/>
      <c r="AD34" s="119">
        <f>SUM(Таблица6[[#This Row],[Д1]:[П4]])</f>
        <v>0</v>
      </c>
      <c r="AE34" s="119">
        <f>SUM(Таблица6[[#This Row],[З5]:[Р2]])</f>
        <v>0</v>
      </c>
      <c r="AF34" s="119">
        <f>SUM(Таблица6[[#This Row],[Сумма ПБ за УЧ]:[Сумма ПБ за ПЧ]])</f>
        <v>0</v>
      </c>
      <c r="AG34" s="120">
        <f>Таблица6[[#This Row],[Общее количество  ПБ]]/22</f>
        <v>0</v>
      </c>
      <c r="AH34" s="118" t="str">
        <f>IF(Таблица6[[#This Row],[Сумма ПБ за УЧ]]&gt;=9,"Да","Нет")</f>
        <v>Нет</v>
      </c>
      <c r="AI34" s="118" t="str">
        <f>IF(Таблица6[[#This Row],[Сумма ПБ за УЧ]]&gt;=9,"Да","Нет")</f>
        <v>Нет</v>
      </c>
      <c r="AJ34" s="118" t="str">
        <f>IF(Таблица6[[#This Row],[Сумма ПБ за УЧ]]&gt;=9,"Да","Нет")</f>
        <v>Нет</v>
      </c>
      <c r="AK34" s="205"/>
    </row>
    <row r="35" spans="1:37" x14ac:dyDescent="0.25">
      <c r="A35" s="109"/>
      <c r="B35" s="130"/>
      <c r="C35" s="112"/>
      <c r="D35" s="112"/>
      <c r="E35" s="112"/>
      <c r="F35" s="112"/>
      <c r="G35" s="116"/>
      <c r="H35" s="113"/>
      <c r="I35" s="115"/>
      <c r="J35" s="113"/>
      <c r="K35" s="128"/>
      <c r="L35" s="115"/>
      <c r="M35" s="113"/>
      <c r="N35" s="128"/>
      <c r="O35" s="128"/>
      <c r="P35" s="115"/>
      <c r="Q35" s="153"/>
      <c r="R35" s="154"/>
      <c r="S35" s="154"/>
      <c r="T35" s="154"/>
      <c r="U35" s="154"/>
      <c r="V35" s="154"/>
      <c r="W35" s="154"/>
      <c r="X35" s="154"/>
      <c r="Y35" s="154"/>
      <c r="Z35" s="155"/>
      <c r="AA35" s="157"/>
      <c r="AB35" s="155"/>
      <c r="AC35" s="157"/>
      <c r="AD35" s="119">
        <f>SUM(Таблица6[[#This Row],[Д1]:[П4]])</f>
        <v>0</v>
      </c>
      <c r="AE35" s="119">
        <f>SUM(Таблица6[[#This Row],[З5]:[Р2]])</f>
        <v>0</v>
      </c>
      <c r="AF35" s="119">
        <f>SUM(Таблица6[[#This Row],[Сумма ПБ за УЧ]:[Сумма ПБ за ПЧ]])</f>
        <v>0</v>
      </c>
      <c r="AG35" s="120">
        <f>Таблица6[[#This Row],[Общее количество  ПБ]]/22</f>
        <v>0</v>
      </c>
      <c r="AH35" s="118" t="str">
        <f>IF(Таблица6[[#This Row],[Сумма ПБ за УЧ]]&gt;=9,"Да","Нет")</f>
        <v>Нет</v>
      </c>
      <c r="AI35" s="118" t="str">
        <f>IF(Таблица6[[#This Row],[Сумма ПБ за УЧ]]&gt;=9,"Да","Нет")</f>
        <v>Нет</v>
      </c>
      <c r="AJ35" s="118" t="str">
        <f>IF(Таблица6[[#This Row],[Сумма ПБ за УЧ]]&gt;=9,"Да","Нет")</f>
        <v>Нет</v>
      </c>
      <c r="AK35" s="205"/>
    </row>
    <row r="36" spans="1:37" x14ac:dyDescent="0.25">
      <c r="A36" s="109"/>
      <c r="B36" s="130"/>
      <c r="C36" s="112"/>
      <c r="D36" s="112"/>
      <c r="E36" s="112"/>
      <c r="F36" s="112"/>
      <c r="G36" s="116"/>
      <c r="H36" s="113"/>
      <c r="I36" s="115"/>
      <c r="J36" s="113"/>
      <c r="K36" s="128"/>
      <c r="L36" s="115"/>
      <c r="M36" s="113"/>
      <c r="N36" s="128"/>
      <c r="O36" s="128"/>
      <c r="P36" s="115"/>
      <c r="Q36" s="153"/>
      <c r="R36" s="154"/>
      <c r="S36" s="154"/>
      <c r="T36" s="154"/>
      <c r="U36" s="154"/>
      <c r="V36" s="154"/>
      <c r="W36" s="154"/>
      <c r="X36" s="154"/>
      <c r="Y36" s="154"/>
      <c r="Z36" s="155"/>
      <c r="AA36" s="157"/>
      <c r="AB36" s="155"/>
      <c r="AC36" s="157"/>
      <c r="AD36" s="119">
        <f>SUM(Таблица6[[#This Row],[Д1]:[П4]])</f>
        <v>0</v>
      </c>
      <c r="AE36" s="119">
        <f>SUM(Таблица6[[#This Row],[З5]:[Р2]])</f>
        <v>0</v>
      </c>
      <c r="AF36" s="119">
        <f>SUM(Таблица6[[#This Row],[Сумма ПБ за УЧ]:[Сумма ПБ за ПЧ]])</f>
        <v>0</v>
      </c>
      <c r="AG36" s="120">
        <f>Таблица6[[#This Row],[Общее количество  ПБ]]/22</f>
        <v>0</v>
      </c>
      <c r="AH36" s="118" t="str">
        <f>IF(Таблица6[[#This Row],[Сумма ПБ за УЧ]]&gt;=9,"Да","Нет")</f>
        <v>Нет</v>
      </c>
      <c r="AI36" s="118" t="str">
        <f>IF(Таблица6[[#This Row],[Сумма ПБ за УЧ]]&gt;=9,"Да","Нет")</f>
        <v>Нет</v>
      </c>
      <c r="AJ36" s="118" t="str">
        <f>IF(Таблица6[[#This Row],[Сумма ПБ за УЧ]]&gt;=9,"Да","Нет")</f>
        <v>Нет</v>
      </c>
      <c r="AK36" s="205"/>
    </row>
    <row r="37" spans="1:37" x14ac:dyDescent="0.25">
      <c r="A37" s="109"/>
      <c r="B37" s="130"/>
      <c r="C37" s="112"/>
      <c r="D37" s="112"/>
      <c r="E37" s="112"/>
      <c r="F37" s="112"/>
      <c r="G37" s="116"/>
      <c r="H37" s="113"/>
      <c r="I37" s="115"/>
      <c r="J37" s="113"/>
      <c r="K37" s="128"/>
      <c r="L37" s="115"/>
      <c r="M37" s="113"/>
      <c r="N37" s="128"/>
      <c r="O37" s="128"/>
      <c r="P37" s="115"/>
      <c r="Q37" s="153"/>
      <c r="R37" s="154"/>
      <c r="S37" s="154"/>
      <c r="T37" s="154"/>
      <c r="U37" s="154"/>
      <c r="V37" s="154"/>
      <c r="W37" s="154"/>
      <c r="X37" s="154"/>
      <c r="Y37" s="154"/>
      <c r="Z37" s="155"/>
      <c r="AA37" s="157"/>
      <c r="AB37" s="155"/>
      <c r="AC37" s="157"/>
      <c r="AD37" s="119">
        <f>SUM(Таблица6[[#This Row],[Д1]:[П4]])</f>
        <v>0</v>
      </c>
      <c r="AE37" s="119">
        <f>SUM(Таблица6[[#This Row],[З5]:[Р2]])</f>
        <v>0</v>
      </c>
      <c r="AF37" s="119">
        <f>SUM(Таблица6[[#This Row],[Сумма ПБ за УЧ]:[Сумма ПБ за ПЧ]])</f>
        <v>0</v>
      </c>
      <c r="AG37" s="120">
        <f>Таблица6[[#This Row],[Общее количество  ПБ]]/22</f>
        <v>0</v>
      </c>
      <c r="AH37" s="118" t="str">
        <f>IF(Таблица6[[#This Row],[Сумма ПБ за УЧ]]&gt;=9,"Да","Нет")</f>
        <v>Нет</v>
      </c>
      <c r="AI37" s="118" t="str">
        <f>IF(Таблица6[[#This Row],[Сумма ПБ за УЧ]]&gt;=9,"Да","Нет")</f>
        <v>Нет</v>
      </c>
      <c r="AJ37" s="118" t="str">
        <f>IF(Таблица6[[#This Row],[Сумма ПБ за УЧ]]&gt;=9,"Да","Нет")</f>
        <v>Нет</v>
      </c>
      <c r="AK37" s="205"/>
    </row>
    <row r="38" spans="1:37" x14ac:dyDescent="0.25">
      <c r="A38" s="109"/>
      <c r="B38" s="130"/>
      <c r="C38" s="112"/>
      <c r="D38" s="112"/>
      <c r="E38" s="112"/>
      <c r="F38" s="112"/>
      <c r="G38" s="116"/>
      <c r="H38" s="113"/>
      <c r="I38" s="115"/>
      <c r="J38" s="113"/>
      <c r="K38" s="128"/>
      <c r="L38" s="115"/>
      <c r="M38" s="113"/>
      <c r="N38" s="128"/>
      <c r="O38" s="128"/>
      <c r="P38" s="115"/>
      <c r="Q38" s="153"/>
      <c r="R38" s="154"/>
      <c r="S38" s="154"/>
      <c r="T38" s="154"/>
      <c r="U38" s="154"/>
      <c r="V38" s="154"/>
      <c r="W38" s="154"/>
      <c r="X38" s="154"/>
      <c r="Y38" s="154"/>
      <c r="Z38" s="155"/>
      <c r="AA38" s="157"/>
      <c r="AB38" s="155"/>
      <c r="AC38" s="157"/>
      <c r="AD38" s="119">
        <f>SUM(Таблица6[[#This Row],[Д1]:[П4]])</f>
        <v>0</v>
      </c>
      <c r="AE38" s="119">
        <f>SUM(Таблица6[[#This Row],[З5]:[Р2]])</f>
        <v>0</v>
      </c>
      <c r="AF38" s="119">
        <f>SUM(Таблица6[[#This Row],[Сумма ПБ за УЧ]:[Сумма ПБ за ПЧ]])</f>
        <v>0</v>
      </c>
      <c r="AG38" s="120">
        <f>Таблица6[[#This Row],[Общее количество  ПБ]]/22</f>
        <v>0</v>
      </c>
      <c r="AH38" s="118" t="str">
        <f>IF(Таблица6[[#This Row],[Сумма ПБ за УЧ]]&gt;=9,"Да","Нет")</f>
        <v>Нет</v>
      </c>
      <c r="AI38" s="118" t="str">
        <f>IF(Таблица6[[#This Row],[Сумма ПБ за УЧ]]&gt;=9,"Да","Нет")</f>
        <v>Нет</v>
      </c>
      <c r="AJ38" s="118" t="str">
        <f>IF(Таблица6[[#This Row],[Сумма ПБ за УЧ]]&gt;=9,"Да","Нет")</f>
        <v>Нет</v>
      </c>
      <c r="AK38" s="205"/>
    </row>
    <row r="39" spans="1:37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37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</row>
    <row r="41" spans="1:37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37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</row>
    <row r="43" spans="1:37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</row>
    <row r="44" spans="1:37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37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</row>
    <row r="46" spans="1:37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37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</row>
    <row r="48" spans="1:37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</row>
    <row r="49" spans="1:29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</row>
    <row r="50" spans="1:29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</row>
    <row r="51" spans="1:29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</row>
    <row r="52" spans="1:29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</row>
    <row r="53" spans="1:29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</row>
    <row r="54" spans="1:29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</row>
    <row r="55" spans="1:29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</row>
    <row r="56" spans="1:29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</row>
    <row r="57" spans="1:29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</row>
    <row r="59" spans="1:29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</row>
    <row r="60" spans="1:29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</row>
    <row r="61" spans="1:29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</row>
    <row r="62" spans="1:29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</row>
    <row r="63" spans="1:29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</row>
    <row r="64" spans="1:29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</row>
    <row r="65" spans="1:29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</row>
  </sheetData>
  <sheetProtection algorithmName="SHA-512" hashValue="xMxzwpRI8l88Vv33GoRgBlsOMDwPO+XZxfp7MgViXg4vkqqpcmRGwYHycP/zohSxyxon5mLv8BBh8RWO9jT+6w==" saltValue="lognlG1+FagPEi7yiLACcA==" spinCount="100000" sheet="1" objects="1" scenarios="1"/>
  <mergeCells count="10">
    <mergeCell ref="AK25:AK38"/>
    <mergeCell ref="A2:E3"/>
    <mergeCell ref="F2:P2"/>
    <mergeCell ref="AD2:AJ3"/>
    <mergeCell ref="Z3:AA3"/>
    <mergeCell ref="Q2:AC2"/>
    <mergeCell ref="AB3:AC3"/>
    <mergeCell ref="H3:I3"/>
    <mergeCell ref="J3:L3"/>
    <mergeCell ref="M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I5:AI24" formula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K73"/>
  <sheetViews>
    <sheetView zoomScale="80" zoomScaleNormal="80" workbookViewId="0">
      <selection activeCell="A5" sqref="A5:XFD5"/>
    </sheetView>
  </sheetViews>
  <sheetFormatPr defaultRowHeight="15.75" x14ac:dyDescent="0.25"/>
  <cols>
    <col min="1" max="1" width="9.140625" style="3" customWidth="1"/>
    <col min="2" max="2" width="10.28515625" style="8" customWidth="1"/>
    <col min="3" max="3" width="14.7109375" style="10" customWidth="1"/>
    <col min="4" max="4" width="19.42578125" style="10" customWidth="1"/>
    <col min="5" max="5" width="17.85546875" style="10" customWidth="1"/>
    <col min="6" max="6" width="10.7109375" style="10" customWidth="1"/>
    <col min="7" max="16" width="6.7109375" style="4" customWidth="1"/>
    <col min="17" max="17" width="9.7109375" style="4" customWidth="1"/>
    <col min="18" max="29" width="6.7109375" style="4" customWidth="1"/>
    <col min="30" max="31" width="10.7109375" style="3" customWidth="1"/>
    <col min="32" max="33" width="12.42578125" style="3" customWidth="1"/>
    <col min="34" max="36" width="14.85546875" style="3" customWidth="1"/>
    <col min="37" max="37" width="31" style="8" bestFit="1" customWidth="1"/>
    <col min="38" max="16384" width="9.140625" style="8"/>
  </cols>
  <sheetData>
    <row r="1" spans="1:36" ht="18.75" thickBot="1" x14ac:dyDescent="0.3">
      <c r="A1" s="66"/>
      <c r="B1" s="9"/>
    </row>
    <row r="2" spans="1:36" ht="44.25" customHeight="1" thickBot="1" x14ac:dyDescent="0.3">
      <c r="A2" s="193" t="s">
        <v>12</v>
      </c>
      <c r="B2" s="193"/>
      <c r="C2" s="193"/>
      <c r="D2" s="193"/>
      <c r="E2" s="193"/>
      <c r="F2" s="193" t="s">
        <v>42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 t="s">
        <v>43</v>
      </c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 t="s">
        <v>11</v>
      </c>
      <c r="AE2" s="193"/>
      <c r="AF2" s="193"/>
      <c r="AG2" s="193"/>
      <c r="AH2" s="193"/>
      <c r="AI2" s="193"/>
      <c r="AJ2" s="193"/>
    </row>
    <row r="3" spans="1:36" s="14" customFormat="1" ht="44.25" customHeight="1" thickBot="1" x14ac:dyDescent="0.25">
      <c r="A3" s="193"/>
      <c r="B3" s="193"/>
      <c r="C3" s="193"/>
      <c r="D3" s="193"/>
      <c r="E3" s="193"/>
      <c r="F3" s="29"/>
      <c r="G3" s="17" t="s">
        <v>6</v>
      </c>
      <c r="H3" s="201" t="s">
        <v>7</v>
      </c>
      <c r="I3" s="201"/>
      <c r="J3" s="201" t="s">
        <v>8</v>
      </c>
      <c r="K3" s="201"/>
      <c r="L3" s="201"/>
      <c r="M3" s="201" t="s">
        <v>9</v>
      </c>
      <c r="N3" s="201"/>
      <c r="O3" s="201"/>
      <c r="P3" s="201"/>
      <c r="Q3" s="29"/>
      <c r="R3" s="17" t="s">
        <v>44</v>
      </c>
      <c r="S3" s="17" t="s">
        <v>45</v>
      </c>
      <c r="T3" s="17" t="s">
        <v>46</v>
      </c>
      <c r="U3" s="17" t="s">
        <v>47</v>
      </c>
      <c r="V3" s="17" t="s">
        <v>48</v>
      </c>
      <c r="W3" s="17" t="s">
        <v>49</v>
      </c>
      <c r="X3" s="17" t="s">
        <v>50</v>
      </c>
      <c r="Y3" s="17" t="s">
        <v>67</v>
      </c>
      <c r="Z3" s="201" t="s">
        <v>74</v>
      </c>
      <c r="AA3" s="201"/>
      <c r="AB3" s="201"/>
      <c r="AC3" s="201"/>
      <c r="AD3" s="193"/>
      <c r="AE3" s="193"/>
      <c r="AF3" s="193"/>
      <c r="AG3" s="193"/>
      <c r="AH3" s="193"/>
      <c r="AI3" s="193"/>
      <c r="AJ3" s="193"/>
    </row>
    <row r="4" spans="1:36" s="12" customFormat="1" ht="68.25" customHeight="1" x14ac:dyDescent="0.25">
      <c r="A4" s="67" t="s">
        <v>0</v>
      </c>
      <c r="B4" s="22" t="s">
        <v>200</v>
      </c>
      <c r="C4" s="23" t="s">
        <v>196</v>
      </c>
      <c r="D4" s="23" t="s">
        <v>1</v>
      </c>
      <c r="E4" s="23" t="s">
        <v>2</v>
      </c>
      <c r="F4" s="24" t="s">
        <v>61</v>
      </c>
      <c r="G4" s="25" t="s">
        <v>21</v>
      </c>
      <c r="H4" s="15" t="s">
        <v>23</v>
      </c>
      <c r="I4" s="11" t="s">
        <v>24</v>
      </c>
      <c r="J4" s="15" t="s">
        <v>34</v>
      </c>
      <c r="K4" s="16" t="s">
        <v>35</v>
      </c>
      <c r="L4" s="11" t="s">
        <v>36</v>
      </c>
      <c r="M4" s="15" t="s">
        <v>37</v>
      </c>
      <c r="N4" s="16" t="s">
        <v>38</v>
      </c>
      <c r="O4" s="16" t="s">
        <v>65</v>
      </c>
      <c r="P4" s="11" t="s">
        <v>80</v>
      </c>
      <c r="Q4" s="24" t="s">
        <v>60</v>
      </c>
      <c r="R4" s="26" t="s">
        <v>51</v>
      </c>
      <c r="S4" s="26" t="s">
        <v>52</v>
      </c>
      <c r="T4" s="26" t="s">
        <v>53</v>
      </c>
      <c r="U4" s="26" t="s">
        <v>66</v>
      </c>
      <c r="V4" s="26" t="s">
        <v>57</v>
      </c>
      <c r="W4" s="26" t="s">
        <v>58</v>
      </c>
      <c r="X4" s="26" t="s">
        <v>59</v>
      </c>
      <c r="Y4" s="26" t="s">
        <v>75</v>
      </c>
      <c r="Z4" s="15" t="s">
        <v>78</v>
      </c>
      <c r="AA4" s="16" t="s">
        <v>79</v>
      </c>
      <c r="AB4" s="16" t="s">
        <v>88</v>
      </c>
      <c r="AC4" s="11" t="s">
        <v>89</v>
      </c>
      <c r="AD4" s="26" t="s">
        <v>69</v>
      </c>
      <c r="AE4" s="26" t="s">
        <v>70</v>
      </c>
      <c r="AF4" s="26" t="s">
        <v>62</v>
      </c>
      <c r="AG4" s="26" t="s">
        <v>68</v>
      </c>
      <c r="AH4" s="26" t="s">
        <v>84</v>
      </c>
      <c r="AI4" s="26" t="s">
        <v>85</v>
      </c>
      <c r="AJ4" s="27" t="s">
        <v>10</v>
      </c>
    </row>
    <row r="5" spans="1:36" x14ac:dyDescent="0.25">
      <c r="A5" s="84">
        <v>1</v>
      </c>
      <c r="B5" s="95"/>
      <c r="C5" s="99"/>
      <c r="D5" s="87"/>
      <c r="E5" s="87"/>
      <c r="F5" s="87"/>
      <c r="G5" s="98"/>
      <c r="H5" s="88"/>
      <c r="I5" s="89"/>
      <c r="J5" s="88"/>
      <c r="K5" s="94"/>
      <c r="L5" s="89"/>
      <c r="M5" s="88"/>
      <c r="N5" s="94"/>
      <c r="O5" s="94"/>
      <c r="P5" s="89"/>
      <c r="Q5" s="87"/>
      <c r="R5" s="98"/>
      <c r="S5" s="98"/>
      <c r="T5" s="98"/>
      <c r="U5" s="98"/>
      <c r="V5" s="98"/>
      <c r="W5" s="98"/>
      <c r="X5" s="98"/>
      <c r="Y5" s="98"/>
      <c r="Z5" s="88"/>
      <c r="AA5" s="94"/>
      <c r="AB5" s="94"/>
      <c r="AC5" s="89"/>
      <c r="AD5" s="30">
        <f>SUM(Таблица7[[#This Row],[Д1]:[П4]])</f>
        <v>0</v>
      </c>
      <c r="AE5" s="30">
        <f>SUM(Таблица7[[#This Row],[З5]:[Р4]])</f>
        <v>0</v>
      </c>
      <c r="AF5" s="30">
        <f>SUM(Таблица7[[#This Row],[Сумма ПБ за УЧ]:[Сумма ПБ за ПЧ]])</f>
        <v>0</v>
      </c>
      <c r="AG5" s="31">
        <f>Таблица7[[#This Row],[Общее количество  ПБ]]/22</f>
        <v>0</v>
      </c>
      <c r="AH5" s="28" t="str">
        <f>IF(Таблица7[[#This Row],[Общее количество  ПБ]]&gt;=20,"Да","Нет")</f>
        <v>Нет</v>
      </c>
      <c r="AI5" s="28" t="str">
        <f>IF(Таблица7[[#This Row],[Сумма ПБ за УЧ]]&gt;=9,"Да","Нет")</f>
        <v>Нет</v>
      </c>
      <c r="AJ5" s="28" t="str">
        <f>IF(Таблица7[[#This Row],[Общее количество  ПБ]]&gt;=20,"Да","Нет")</f>
        <v>Нет</v>
      </c>
    </row>
    <row r="6" spans="1:36" x14ac:dyDescent="0.25">
      <c r="A6" s="84"/>
      <c r="B6" s="95"/>
      <c r="C6" s="99"/>
      <c r="D6" s="87"/>
      <c r="E6" s="87"/>
      <c r="F6" s="87"/>
      <c r="G6" s="98"/>
      <c r="H6" s="88"/>
      <c r="I6" s="89"/>
      <c r="J6" s="88"/>
      <c r="K6" s="94"/>
      <c r="L6" s="89"/>
      <c r="M6" s="88"/>
      <c r="N6" s="94"/>
      <c r="O6" s="94"/>
      <c r="P6" s="89"/>
      <c r="Q6" s="87"/>
      <c r="R6" s="98"/>
      <c r="S6" s="98"/>
      <c r="T6" s="98"/>
      <c r="U6" s="98"/>
      <c r="V6" s="98"/>
      <c r="W6" s="98"/>
      <c r="X6" s="98"/>
      <c r="Y6" s="98"/>
      <c r="Z6" s="88"/>
      <c r="AA6" s="94"/>
      <c r="AB6" s="94"/>
      <c r="AC6" s="89"/>
      <c r="AD6" s="30">
        <f>SUM(Таблица7[[#This Row],[Д1]:[П4]])</f>
        <v>0</v>
      </c>
      <c r="AE6" s="30">
        <f>SUM(Таблица7[[#This Row],[З5]:[Р4]])</f>
        <v>0</v>
      </c>
      <c r="AF6" s="30">
        <f>SUM(Таблица7[[#This Row],[Сумма ПБ за УЧ]:[Сумма ПБ за ПЧ]])</f>
        <v>0</v>
      </c>
      <c r="AG6" s="31">
        <f>Таблица7[[#This Row],[Общее количество  ПБ]]/22</f>
        <v>0</v>
      </c>
      <c r="AH6" s="28" t="str">
        <f>IF(Таблица7[[#This Row],[Общее количество  ПБ]]&gt;=20,"Да","Нет")</f>
        <v>Нет</v>
      </c>
      <c r="AI6" s="28" t="str">
        <f>IF(Таблица7[[#This Row],[Сумма ПБ за УЧ]]&gt;=9,"Да","Нет")</f>
        <v>Нет</v>
      </c>
      <c r="AJ6" s="28" t="str">
        <f>IF(Таблица7[[#This Row],[Общее количество  ПБ]]&gt;=20,"Да","Нет")</f>
        <v>Нет</v>
      </c>
    </row>
    <row r="7" spans="1:36" x14ac:dyDescent="0.25">
      <c r="A7" s="84"/>
      <c r="B7" s="95"/>
      <c r="C7" s="99"/>
      <c r="D7" s="87"/>
      <c r="E7" s="87"/>
      <c r="F7" s="87"/>
      <c r="G7" s="98"/>
      <c r="H7" s="88"/>
      <c r="I7" s="89"/>
      <c r="J7" s="88"/>
      <c r="K7" s="94"/>
      <c r="L7" s="89"/>
      <c r="M7" s="88"/>
      <c r="N7" s="94"/>
      <c r="O7" s="94"/>
      <c r="P7" s="89"/>
      <c r="Q7" s="87"/>
      <c r="R7" s="98"/>
      <c r="S7" s="98"/>
      <c r="T7" s="98"/>
      <c r="U7" s="98"/>
      <c r="V7" s="98"/>
      <c r="W7" s="98"/>
      <c r="X7" s="98"/>
      <c r="Y7" s="98"/>
      <c r="Z7" s="88"/>
      <c r="AA7" s="94"/>
      <c r="AB7" s="94"/>
      <c r="AC7" s="89"/>
      <c r="AD7" s="30">
        <f>SUM(Таблица7[[#This Row],[Д1]:[П4]])</f>
        <v>0</v>
      </c>
      <c r="AE7" s="30">
        <f>SUM(Таблица7[[#This Row],[З5]:[Р4]])</f>
        <v>0</v>
      </c>
      <c r="AF7" s="30">
        <f>SUM(Таблица7[[#This Row],[Сумма ПБ за УЧ]:[Сумма ПБ за ПЧ]])</f>
        <v>0</v>
      </c>
      <c r="AG7" s="31">
        <f>Таблица7[[#This Row],[Общее количество  ПБ]]/22</f>
        <v>0</v>
      </c>
      <c r="AH7" s="28" t="str">
        <f>IF(Таблица7[[#This Row],[Общее количество  ПБ]]&gt;=20,"Да","Нет")</f>
        <v>Нет</v>
      </c>
      <c r="AI7" s="28" t="str">
        <f>IF(Таблица7[[#This Row],[Сумма ПБ за УЧ]]&gt;=9,"Да","Нет")</f>
        <v>Нет</v>
      </c>
      <c r="AJ7" s="28" t="str">
        <f>IF(Таблица7[[#This Row],[Общее количество  ПБ]]&gt;=20,"Да","Нет")</f>
        <v>Нет</v>
      </c>
    </row>
    <row r="8" spans="1:36" x14ac:dyDescent="0.25">
      <c r="A8" s="84"/>
      <c r="B8" s="95"/>
      <c r="C8" s="99"/>
      <c r="D8" s="87"/>
      <c r="E8" s="87"/>
      <c r="F8" s="87"/>
      <c r="G8" s="98"/>
      <c r="H8" s="88"/>
      <c r="I8" s="89"/>
      <c r="J8" s="88"/>
      <c r="K8" s="94"/>
      <c r="L8" s="89"/>
      <c r="M8" s="88"/>
      <c r="N8" s="94"/>
      <c r="O8" s="94"/>
      <c r="P8" s="89"/>
      <c r="Q8" s="87"/>
      <c r="R8" s="98"/>
      <c r="S8" s="98"/>
      <c r="T8" s="98"/>
      <c r="U8" s="98"/>
      <c r="V8" s="98"/>
      <c r="W8" s="98"/>
      <c r="X8" s="98"/>
      <c r="Y8" s="98"/>
      <c r="Z8" s="88"/>
      <c r="AA8" s="94"/>
      <c r="AB8" s="94"/>
      <c r="AC8" s="89"/>
      <c r="AD8" s="30">
        <f>SUM(Таблица7[[#This Row],[Д1]:[П4]])</f>
        <v>0</v>
      </c>
      <c r="AE8" s="30">
        <f>SUM(Таблица7[[#This Row],[З5]:[Р4]])</f>
        <v>0</v>
      </c>
      <c r="AF8" s="30">
        <f>SUM(Таблица7[[#This Row],[Сумма ПБ за УЧ]:[Сумма ПБ за ПЧ]])</f>
        <v>0</v>
      </c>
      <c r="AG8" s="31">
        <f>Таблица7[[#This Row],[Общее количество  ПБ]]/22</f>
        <v>0</v>
      </c>
      <c r="AH8" s="28" t="str">
        <f>IF(Таблица7[[#This Row],[Общее количество  ПБ]]&gt;=20,"Да","Нет")</f>
        <v>Нет</v>
      </c>
      <c r="AI8" s="28" t="str">
        <f>IF(Таблица7[[#This Row],[Сумма ПБ за УЧ]]&gt;=9,"Да","Нет")</f>
        <v>Нет</v>
      </c>
      <c r="AJ8" s="28" t="str">
        <f>IF(Таблица7[[#This Row],[Общее количество  ПБ]]&gt;=20,"Да","Нет")</f>
        <v>Нет</v>
      </c>
    </row>
    <row r="9" spans="1:36" x14ac:dyDescent="0.25">
      <c r="A9" s="84"/>
      <c r="B9" s="95"/>
      <c r="C9" s="99"/>
      <c r="D9" s="87"/>
      <c r="E9" s="87"/>
      <c r="F9" s="87"/>
      <c r="G9" s="98"/>
      <c r="H9" s="88"/>
      <c r="I9" s="89"/>
      <c r="J9" s="88"/>
      <c r="K9" s="94"/>
      <c r="L9" s="89"/>
      <c r="M9" s="88"/>
      <c r="N9" s="94"/>
      <c r="O9" s="94"/>
      <c r="P9" s="89"/>
      <c r="Q9" s="87"/>
      <c r="R9" s="98"/>
      <c r="S9" s="98"/>
      <c r="T9" s="98"/>
      <c r="U9" s="98"/>
      <c r="V9" s="98"/>
      <c r="W9" s="98"/>
      <c r="X9" s="98"/>
      <c r="Y9" s="98"/>
      <c r="Z9" s="88"/>
      <c r="AA9" s="94"/>
      <c r="AB9" s="94"/>
      <c r="AC9" s="89"/>
      <c r="AD9" s="30">
        <f>SUM(Таблица7[[#This Row],[Д1]:[П4]])</f>
        <v>0</v>
      </c>
      <c r="AE9" s="30">
        <f>SUM(Таблица7[[#This Row],[З5]:[Р4]])</f>
        <v>0</v>
      </c>
      <c r="AF9" s="30">
        <f>SUM(Таблица7[[#This Row],[Сумма ПБ за УЧ]:[Сумма ПБ за ПЧ]])</f>
        <v>0</v>
      </c>
      <c r="AG9" s="31">
        <f>Таблица7[[#This Row],[Общее количество  ПБ]]/22</f>
        <v>0</v>
      </c>
      <c r="AH9" s="28" t="str">
        <f>IF(Таблица7[[#This Row],[Общее количество  ПБ]]&gt;=20,"Да","Нет")</f>
        <v>Нет</v>
      </c>
      <c r="AI9" s="28" t="str">
        <f>IF(Таблица7[[#This Row],[Сумма ПБ за УЧ]]&gt;=9,"Да","Нет")</f>
        <v>Нет</v>
      </c>
      <c r="AJ9" s="28" t="str">
        <f>IF(Таблица7[[#This Row],[Общее количество  ПБ]]&gt;=20,"Да","Нет")</f>
        <v>Нет</v>
      </c>
    </row>
    <row r="10" spans="1:36" x14ac:dyDescent="0.25">
      <c r="A10" s="84"/>
      <c r="B10" s="95"/>
      <c r="C10" s="99"/>
      <c r="D10" s="87"/>
      <c r="E10" s="87"/>
      <c r="F10" s="87"/>
      <c r="G10" s="98"/>
      <c r="H10" s="88"/>
      <c r="I10" s="89"/>
      <c r="J10" s="88"/>
      <c r="K10" s="94"/>
      <c r="L10" s="89"/>
      <c r="M10" s="88"/>
      <c r="N10" s="94"/>
      <c r="O10" s="94"/>
      <c r="P10" s="89"/>
      <c r="Q10" s="87"/>
      <c r="R10" s="98"/>
      <c r="S10" s="98"/>
      <c r="T10" s="98"/>
      <c r="U10" s="98"/>
      <c r="V10" s="98"/>
      <c r="W10" s="98"/>
      <c r="X10" s="98"/>
      <c r="Y10" s="98"/>
      <c r="Z10" s="88"/>
      <c r="AA10" s="94"/>
      <c r="AB10" s="94"/>
      <c r="AC10" s="89"/>
      <c r="AD10" s="30">
        <f>SUM(Таблица7[[#This Row],[Д1]:[П4]])</f>
        <v>0</v>
      </c>
      <c r="AE10" s="30">
        <f>SUM(Таблица7[[#This Row],[З5]:[Р4]])</f>
        <v>0</v>
      </c>
      <c r="AF10" s="30">
        <f>SUM(Таблица7[[#This Row],[Сумма ПБ за УЧ]:[Сумма ПБ за ПЧ]])</f>
        <v>0</v>
      </c>
      <c r="AG10" s="31">
        <f>Таблица7[[#This Row],[Общее количество  ПБ]]/22</f>
        <v>0</v>
      </c>
      <c r="AH10" s="28" t="str">
        <f>IF(Таблица7[[#This Row],[Общее количество  ПБ]]&gt;=20,"Да","Нет")</f>
        <v>Нет</v>
      </c>
      <c r="AI10" s="28" t="str">
        <f>IF(Таблица7[[#This Row],[Сумма ПБ за УЧ]]&gt;=9,"Да","Нет")</f>
        <v>Нет</v>
      </c>
      <c r="AJ10" s="28" t="str">
        <f>IF(Таблица7[[#This Row],[Общее количество  ПБ]]&gt;=20,"Да","Нет")</f>
        <v>Нет</v>
      </c>
    </row>
    <row r="11" spans="1:36" x14ac:dyDescent="0.25">
      <c r="A11" s="84"/>
      <c r="B11" s="95"/>
      <c r="C11" s="99"/>
      <c r="D11" s="87"/>
      <c r="E11" s="87"/>
      <c r="F11" s="87"/>
      <c r="G11" s="98"/>
      <c r="H11" s="88"/>
      <c r="I11" s="89"/>
      <c r="J11" s="88"/>
      <c r="K11" s="94"/>
      <c r="L11" s="89"/>
      <c r="M11" s="88"/>
      <c r="N11" s="94"/>
      <c r="O11" s="94"/>
      <c r="P11" s="89"/>
      <c r="Q11" s="87"/>
      <c r="R11" s="98"/>
      <c r="S11" s="98"/>
      <c r="T11" s="98"/>
      <c r="U11" s="98"/>
      <c r="V11" s="98"/>
      <c r="W11" s="98"/>
      <c r="X11" s="98"/>
      <c r="Y11" s="98"/>
      <c r="Z11" s="88"/>
      <c r="AA11" s="94"/>
      <c r="AB11" s="94"/>
      <c r="AC11" s="89"/>
      <c r="AD11" s="30">
        <f>SUM(Таблица7[[#This Row],[Д1]:[П4]])</f>
        <v>0</v>
      </c>
      <c r="AE11" s="30">
        <f>SUM(Таблица7[[#This Row],[З5]:[Р4]])</f>
        <v>0</v>
      </c>
      <c r="AF11" s="30">
        <f>SUM(Таблица7[[#This Row],[Сумма ПБ за УЧ]:[Сумма ПБ за ПЧ]])</f>
        <v>0</v>
      </c>
      <c r="AG11" s="31">
        <f>Таблица7[[#This Row],[Общее количество  ПБ]]/22</f>
        <v>0</v>
      </c>
      <c r="AH11" s="28" t="str">
        <f>IF(Таблица7[[#This Row],[Общее количество  ПБ]]&gt;=20,"Да","Нет")</f>
        <v>Нет</v>
      </c>
      <c r="AI11" s="28" t="str">
        <f>IF(Таблица7[[#This Row],[Сумма ПБ за УЧ]]&gt;=9,"Да","Нет")</f>
        <v>Нет</v>
      </c>
      <c r="AJ11" s="28" t="str">
        <f>IF(Таблица7[[#This Row],[Общее количество  ПБ]]&gt;=20,"Да","Нет")</f>
        <v>Нет</v>
      </c>
    </row>
    <row r="12" spans="1:36" x14ac:dyDescent="0.25">
      <c r="A12" s="84"/>
      <c r="B12" s="95"/>
      <c r="C12" s="99"/>
      <c r="D12" s="87"/>
      <c r="E12" s="87"/>
      <c r="F12" s="87"/>
      <c r="G12" s="98"/>
      <c r="H12" s="88"/>
      <c r="I12" s="89"/>
      <c r="J12" s="88"/>
      <c r="K12" s="94"/>
      <c r="L12" s="89"/>
      <c r="M12" s="88"/>
      <c r="N12" s="94"/>
      <c r="O12" s="94"/>
      <c r="P12" s="89"/>
      <c r="Q12" s="87"/>
      <c r="R12" s="98"/>
      <c r="S12" s="98"/>
      <c r="T12" s="98"/>
      <c r="U12" s="98"/>
      <c r="V12" s="98"/>
      <c r="W12" s="98"/>
      <c r="X12" s="98"/>
      <c r="Y12" s="98"/>
      <c r="Z12" s="88"/>
      <c r="AA12" s="94"/>
      <c r="AB12" s="94"/>
      <c r="AC12" s="89"/>
      <c r="AD12" s="30">
        <f>SUM(Таблица7[[#This Row],[Д1]:[П4]])</f>
        <v>0</v>
      </c>
      <c r="AE12" s="30">
        <f>SUM(Таблица7[[#This Row],[З5]:[Р4]])</f>
        <v>0</v>
      </c>
      <c r="AF12" s="30">
        <f>SUM(Таблица7[[#This Row],[Сумма ПБ за УЧ]:[Сумма ПБ за ПЧ]])</f>
        <v>0</v>
      </c>
      <c r="AG12" s="31">
        <f>Таблица7[[#This Row],[Общее количество  ПБ]]/22</f>
        <v>0</v>
      </c>
      <c r="AH12" s="28" t="str">
        <f>IF(Таблица7[[#This Row],[Общее количество  ПБ]]&gt;=20,"Да","Нет")</f>
        <v>Нет</v>
      </c>
      <c r="AI12" s="28" t="str">
        <f>IF(Таблица7[[#This Row],[Сумма ПБ за УЧ]]&gt;=9,"Да","Нет")</f>
        <v>Нет</v>
      </c>
      <c r="AJ12" s="28" t="str">
        <f>IF(Таблица7[[#This Row],[Общее количество  ПБ]]&gt;=20,"Да","Нет")</f>
        <v>Нет</v>
      </c>
    </row>
    <row r="13" spans="1:36" x14ac:dyDescent="0.25">
      <c r="A13" s="84"/>
      <c r="B13" s="95"/>
      <c r="C13" s="99"/>
      <c r="D13" s="87"/>
      <c r="E13" s="87"/>
      <c r="F13" s="87"/>
      <c r="G13" s="98"/>
      <c r="H13" s="88"/>
      <c r="I13" s="89"/>
      <c r="J13" s="88"/>
      <c r="K13" s="94"/>
      <c r="L13" s="89"/>
      <c r="M13" s="88"/>
      <c r="N13" s="94"/>
      <c r="O13" s="94"/>
      <c r="P13" s="89"/>
      <c r="Q13" s="87"/>
      <c r="R13" s="98"/>
      <c r="S13" s="98"/>
      <c r="T13" s="98"/>
      <c r="U13" s="98"/>
      <c r="V13" s="98"/>
      <c r="W13" s="98"/>
      <c r="X13" s="98"/>
      <c r="Y13" s="98"/>
      <c r="Z13" s="88"/>
      <c r="AA13" s="94"/>
      <c r="AB13" s="94"/>
      <c r="AC13" s="89"/>
      <c r="AD13" s="30">
        <f>SUM(Таблица7[[#This Row],[Д1]:[П4]])</f>
        <v>0</v>
      </c>
      <c r="AE13" s="30">
        <f>SUM(Таблица7[[#This Row],[З5]:[Р4]])</f>
        <v>0</v>
      </c>
      <c r="AF13" s="30">
        <f>SUM(Таблица7[[#This Row],[Сумма ПБ за УЧ]:[Сумма ПБ за ПЧ]])</f>
        <v>0</v>
      </c>
      <c r="AG13" s="31">
        <f>Таблица7[[#This Row],[Общее количество  ПБ]]/22</f>
        <v>0</v>
      </c>
      <c r="AH13" s="28" t="str">
        <f>IF(Таблица7[[#This Row],[Общее количество  ПБ]]&gt;=20,"Да","Нет")</f>
        <v>Нет</v>
      </c>
      <c r="AI13" s="28" t="str">
        <f>IF(Таблица7[[#This Row],[Сумма ПБ за УЧ]]&gt;=9,"Да","Нет")</f>
        <v>Нет</v>
      </c>
      <c r="AJ13" s="28" t="str">
        <f>IF(Таблица7[[#This Row],[Общее количество  ПБ]]&gt;=20,"Да","Нет")</f>
        <v>Нет</v>
      </c>
    </row>
    <row r="14" spans="1:36" x14ac:dyDescent="0.25">
      <c r="A14" s="84"/>
      <c r="B14" s="95"/>
      <c r="C14" s="99"/>
      <c r="D14" s="87"/>
      <c r="E14" s="87"/>
      <c r="F14" s="87"/>
      <c r="G14" s="98"/>
      <c r="H14" s="88"/>
      <c r="I14" s="89"/>
      <c r="J14" s="88"/>
      <c r="K14" s="94"/>
      <c r="L14" s="89"/>
      <c r="M14" s="88"/>
      <c r="N14" s="94"/>
      <c r="O14" s="94"/>
      <c r="P14" s="89"/>
      <c r="Q14" s="87"/>
      <c r="R14" s="98"/>
      <c r="S14" s="98"/>
      <c r="T14" s="98"/>
      <c r="U14" s="98"/>
      <c r="V14" s="98"/>
      <c r="W14" s="98"/>
      <c r="X14" s="98"/>
      <c r="Y14" s="98"/>
      <c r="Z14" s="88"/>
      <c r="AA14" s="94"/>
      <c r="AB14" s="94"/>
      <c r="AC14" s="89"/>
      <c r="AD14" s="30">
        <f>SUM(Таблица7[[#This Row],[Д1]:[П4]])</f>
        <v>0</v>
      </c>
      <c r="AE14" s="30">
        <f>SUM(Таблица7[[#This Row],[З5]:[Р4]])</f>
        <v>0</v>
      </c>
      <c r="AF14" s="30">
        <f>SUM(Таблица7[[#This Row],[Сумма ПБ за УЧ]:[Сумма ПБ за ПЧ]])</f>
        <v>0</v>
      </c>
      <c r="AG14" s="31">
        <f>Таблица7[[#This Row],[Общее количество  ПБ]]/22</f>
        <v>0</v>
      </c>
      <c r="AH14" s="28" t="str">
        <f>IF(Таблица7[[#This Row],[Общее количество  ПБ]]&gt;=20,"Да","Нет")</f>
        <v>Нет</v>
      </c>
      <c r="AI14" s="28" t="str">
        <f>IF(Таблица7[[#This Row],[Сумма ПБ за УЧ]]&gt;=9,"Да","Нет")</f>
        <v>Нет</v>
      </c>
      <c r="AJ14" s="28" t="str">
        <f>IF(Таблица7[[#This Row],[Общее количество  ПБ]]&gt;=20,"Да","Нет")</f>
        <v>Нет</v>
      </c>
    </row>
    <row r="15" spans="1:36" x14ac:dyDescent="0.25">
      <c r="A15" s="84"/>
      <c r="B15" s="95"/>
      <c r="C15" s="99"/>
      <c r="D15" s="87"/>
      <c r="E15" s="87"/>
      <c r="F15" s="87"/>
      <c r="G15" s="98"/>
      <c r="H15" s="88"/>
      <c r="I15" s="89"/>
      <c r="J15" s="88"/>
      <c r="K15" s="94"/>
      <c r="L15" s="89"/>
      <c r="M15" s="88"/>
      <c r="N15" s="94"/>
      <c r="O15" s="94"/>
      <c r="P15" s="89"/>
      <c r="Q15" s="87"/>
      <c r="R15" s="98"/>
      <c r="S15" s="98"/>
      <c r="T15" s="98"/>
      <c r="U15" s="98"/>
      <c r="V15" s="98"/>
      <c r="W15" s="98"/>
      <c r="X15" s="98"/>
      <c r="Y15" s="98"/>
      <c r="Z15" s="88"/>
      <c r="AA15" s="94"/>
      <c r="AB15" s="94"/>
      <c r="AC15" s="89"/>
      <c r="AD15" s="30">
        <f>SUM(Таблица7[[#This Row],[Д1]:[П4]])</f>
        <v>0</v>
      </c>
      <c r="AE15" s="30">
        <f>SUM(Таблица7[[#This Row],[З5]:[Р4]])</f>
        <v>0</v>
      </c>
      <c r="AF15" s="30">
        <f>SUM(Таблица7[[#This Row],[Сумма ПБ за УЧ]:[Сумма ПБ за ПЧ]])</f>
        <v>0</v>
      </c>
      <c r="AG15" s="31">
        <f>Таблица7[[#This Row],[Общее количество  ПБ]]/22</f>
        <v>0</v>
      </c>
      <c r="AH15" s="28" t="str">
        <f>IF(Таблица7[[#This Row],[Общее количество  ПБ]]&gt;=20,"Да","Нет")</f>
        <v>Нет</v>
      </c>
      <c r="AI15" s="28" t="str">
        <f>IF(Таблица7[[#This Row],[Сумма ПБ за УЧ]]&gt;=9,"Да","Нет")</f>
        <v>Нет</v>
      </c>
      <c r="AJ15" s="28" t="str">
        <f>IF(Таблица7[[#This Row],[Общее количество  ПБ]]&gt;=20,"Да","Нет")</f>
        <v>Нет</v>
      </c>
    </row>
    <row r="16" spans="1:36" x14ac:dyDescent="0.25">
      <c r="A16" s="84"/>
      <c r="B16" s="95"/>
      <c r="C16" s="99"/>
      <c r="D16" s="87"/>
      <c r="E16" s="87"/>
      <c r="F16" s="87"/>
      <c r="G16" s="98"/>
      <c r="H16" s="88"/>
      <c r="I16" s="89"/>
      <c r="J16" s="88"/>
      <c r="K16" s="94"/>
      <c r="L16" s="89"/>
      <c r="M16" s="88"/>
      <c r="N16" s="94"/>
      <c r="O16" s="94"/>
      <c r="P16" s="89"/>
      <c r="Q16" s="87"/>
      <c r="R16" s="98"/>
      <c r="S16" s="98"/>
      <c r="T16" s="98"/>
      <c r="U16" s="98"/>
      <c r="V16" s="98"/>
      <c r="W16" s="98"/>
      <c r="X16" s="98"/>
      <c r="Y16" s="98"/>
      <c r="Z16" s="88"/>
      <c r="AA16" s="94"/>
      <c r="AB16" s="94"/>
      <c r="AC16" s="89"/>
      <c r="AD16" s="30">
        <f>SUM(Таблица7[[#This Row],[Д1]:[П4]])</f>
        <v>0</v>
      </c>
      <c r="AE16" s="30">
        <f>SUM(Таблица7[[#This Row],[З5]:[Р4]])</f>
        <v>0</v>
      </c>
      <c r="AF16" s="30">
        <f>SUM(Таблица7[[#This Row],[Сумма ПБ за УЧ]:[Сумма ПБ за ПЧ]])</f>
        <v>0</v>
      </c>
      <c r="AG16" s="31">
        <f>Таблица7[[#This Row],[Общее количество  ПБ]]/22</f>
        <v>0</v>
      </c>
      <c r="AH16" s="28" t="str">
        <f>IF(Таблица7[[#This Row],[Общее количество  ПБ]]&gt;=20,"Да","Нет")</f>
        <v>Нет</v>
      </c>
      <c r="AI16" s="28" t="str">
        <f>IF(Таблица7[[#This Row],[Сумма ПБ за УЧ]]&gt;=9,"Да","Нет")</f>
        <v>Нет</v>
      </c>
      <c r="AJ16" s="28" t="str">
        <f>IF(Таблица7[[#This Row],[Общее количество  ПБ]]&gt;=20,"Да","Нет")</f>
        <v>Нет</v>
      </c>
    </row>
    <row r="17" spans="1:37" x14ac:dyDescent="0.25">
      <c r="A17" s="84"/>
      <c r="B17" s="95"/>
      <c r="C17" s="99"/>
      <c r="D17" s="87"/>
      <c r="E17" s="87"/>
      <c r="F17" s="87"/>
      <c r="G17" s="98"/>
      <c r="H17" s="88"/>
      <c r="I17" s="89"/>
      <c r="J17" s="88"/>
      <c r="K17" s="94"/>
      <c r="L17" s="89"/>
      <c r="M17" s="88"/>
      <c r="N17" s="94"/>
      <c r="O17" s="94"/>
      <c r="P17" s="89"/>
      <c r="Q17" s="87"/>
      <c r="R17" s="98"/>
      <c r="S17" s="98"/>
      <c r="T17" s="98"/>
      <c r="U17" s="98"/>
      <c r="V17" s="98"/>
      <c r="W17" s="98"/>
      <c r="X17" s="98"/>
      <c r="Y17" s="98"/>
      <c r="Z17" s="88"/>
      <c r="AA17" s="94"/>
      <c r="AB17" s="94"/>
      <c r="AC17" s="89"/>
      <c r="AD17" s="30">
        <f>SUM(Таблица7[[#This Row],[Д1]:[П4]])</f>
        <v>0</v>
      </c>
      <c r="AE17" s="30">
        <f>SUM(Таблица7[[#This Row],[З5]:[Р4]])</f>
        <v>0</v>
      </c>
      <c r="AF17" s="30">
        <f>SUM(Таблица7[[#This Row],[Сумма ПБ за УЧ]:[Сумма ПБ за ПЧ]])</f>
        <v>0</v>
      </c>
      <c r="AG17" s="31">
        <f>Таблица7[[#This Row],[Общее количество  ПБ]]/22</f>
        <v>0</v>
      </c>
      <c r="AH17" s="28" t="str">
        <f>IF(Таблица7[[#This Row],[Общее количество  ПБ]]&gt;=20,"Да","Нет")</f>
        <v>Нет</v>
      </c>
      <c r="AI17" s="28" t="str">
        <f>IF(Таблица7[[#This Row],[Сумма ПБ за УЧ]]&gt;=9,"Да","Нет")</f>
        <v>Нет</v>
      </c>
      <c r="AJ17" s="28" t="str">
        <f>IF(Таблица7[[#This Row],[Общее количество  ПБ]]&gt;=20,"Да","Нет")</f>
        <v>Нет</v>
      </c>
    </row>
    <row r="18" spans="1:37" x14ac:dyDescent="0.25">
      <c r="A18" s="84"/>
      <c r="B18" s="95"/>
      <c r="C18" s="99"/>
      <c r="D18" s="87"/>
      <c r="E18" s="87"/>
      <c r="F18" s="87"/>
      <c r="G18" s="98"/>
      <c r="H18" s="88"/>
      <c r="I18" s="89"/>
      <c r="J18" s="88"/>
      <c r="K18" s="94"/>
      <c r="L18" s="89"/>
      <c r="M18" s="88"/>
      <c r="N18" s="94"/>
      <c r="O18" s="94"/>
      <c r="P18" s="89"/>
      <c r="Q18" s="87"/>
      <c r="R18" s="98"/>
      <c r="S18" s="98"/>
      <c r="T18" s="98"/>
      <c r="U18" s="98"/>
      <c r="V18" s="98"/>
      <c r="W18" s="98"/>
      <c r="X18" s="98"/>
      <c r="Y18" s="98"/>
      <c r="Z18" s="88"/>
      <c r="AA18" s="94"/>
      <c r="AB18" s="94"/>
      <c r="AC18" s="89"/>
      <c r="AD18" s="30">
        <f>SUM(Таблица7[[#This Row],[Д1]:[П4]])</f>
        <v>0</v>
      </c>
      <c r="AE18" s="30">
        <f>SUM(Таблица7[[#This Row],[З5]:[Р4]])</f>
        <v>0</v>
      </c>
      <c r="AF18" s="30">
        <f>SUM(Таблица7[[#This Row],[Сумма ПБ за УЧ]:[Сумма ПБ за ПЧ]])</f>
        <v>0</v>
      </c>
      <c r="AG18" s="31">
        <f>Таблица7[[#This Row],[Общее количество  ПБ]]/22</f>
        <v>0</v>
      </c>
      <c r="AH18" s="28" t="str">
        <f>IF(Таблица7[[#This Row],[Общее количество  ПБ]]&gt;=20,"Да","Нет")</f>
        <v>Нет</v>
      </c>
      <c r="AI18" s="28" t="str">
        <f>IF(Таблица7[[#This Row],[Сумма ПБ за УЧ]]&gt;=9,"Да","Нет")</f>
        <v>Нет</v>
      </c>
      <c r="AJ18" s="28" t="str">
        <f>IF(Таблица7[[#This Row],[Общее количество  ПБ]]&gt;=20,"Да","Нет")</f>
        <v>Нет</v>
      </c>
    </row>
    <row r="19" spans="1:37" x14ac:dyDescent="0.25">
      <c r="A19" s="109">
        <v>1</v>
      </c>
      <c r="B19" s="159"/>
      <c r="C19" s="160"/>
      <c r="D19" s="112"/>
      <c r="E19" s="112"/>
      <c r="F19" s="112"/>
      <c r="G19" s="116"/>
      <c r="H19" s="113"/>
      <c r="I19" s="115"/>
      <c r="J19" s="113"/>
      <c r="K19" s="114"/>
      <c r="L19" s="115"/>
      <c r="M19" s="113"/>
      <c r="N19" s="114"/>
      <c r="O19" s="114"/>
      <c r="P19" s="115"/>
      <c r="Q19" s="153"/>
      <c r="R19" s="154"/>
      <c r="S19" s="154"/>
      <c r="T19" s="154"/>
      <c r="U19" s="154"/>
      <c r="V19" s="154"/>
      <c r="W19" s="154"/>
      <c r="X19" s="154"/>
      <c r="Y19" s="154"/>
      <c r="Z19" s="155"/>
      <c r="AA19" s="156"/>
      <c r="AB19" s="156"/>
      <c r="AC19" s="157"/>
      <c r="AD19" s="117">
        <f>SUM(Таблица7[[#This Row],[Д1]:[П4]])</f>
        <v>0</v>
      </c>
      <c r="AE19" s="117">
        <f>SUM(Таблица7[[#This Row],[З5]:[Р4]])</f>
        <v>0</v>
      </c>
      <c r="AF19" s="117">
        <f>SUM(Таблица7[[#This Row],[Сумма ПБ за УЧ]:[Сумма ПБ за ПЧ]])</f>
        <v>0</v>
      </c>
      <c r="AG19" s="118">
        <f>Таблица7[[#This Row],[Общее количество  ПБ]]/22</f>
        <v>0</v>
      </c>
      <c r="AH19" s="118" t="str">
        <f>IF(Таблица7[[#This Row],[Сумма ПБ за УЧ]]&gt;=9,"Да","Нет")</f>
        <v>Нет</v>
      </c>
      <c r="AI19" s="118" t="str">
        <f>IF(Таблица7[[#This Row],[Сумма ПБ за УЧ]]&gt;=9,"Да","Нет")</f>
        <v>Нет</v>
      </c>
      <c r="AJ19" s="118" t="str">
        <f>IF(Таблица7[[#This Row],[Сумма ПБ за УЧ]]&gt;=9,"Да","Нет")</f>
        <v>Нет</v>
      </c>
      <c r="AK19" s="192" t="s">
        <v>242</v>
      </c>
    </row>
    <row r="20" spans="1:37" x14ac:dyDescent="0.25">
      <c r="A20" s="109"/>
      <c r="B20" s="159"/>
      <c r="C20" s="160"/>
      <c r="D20" s="112"/>
      <c r="E20" s="112"/>
      <c r="F20" s="112"/>
      <c r="G20" s="116"/>
      <c r="H20" s="113"/>
      <c r="I20" s="115"/>
      <c r="J20" s="113"/>
      <c r="K20" s="128"/>
      <c r="L20" s="115"/>
      <c r="M20" s="113"/>
      <c r="N20" s="128"/>
      <c r="O20" s="128"/>
      <c r="P20" s="115"/>
      <c r="Q20" s="153"/>
      <c r="R20" s="154"/>
      <c r="S20" s="154"/>
      <c r="T20" s="154"/>
      <c r="U20" s="154"/>
      <c r="V20" s="154"/>
      <c r="W20" s="154"/>
      <c r="X20" s="154"/>
      <c r="Y20" s="154"/>
      <c r="Z20" s="155"/>
      <c r="AA20" s="158"/>
      <c r="AB20" s="158"/>
      <c r="AC20" s="157"/>
      <c r="AD20" s="119">
        <f>SUM(Таблица7[[#This Row],[Д1]:[П4]])</f>
        <v>0</v>
      </c>
      <c r="AE20" s="119">
        <f>SUM(Таблица7[[#This Row],[З5]:[Р4]])</f>
        <v>0</v>
      </c>
      <c r="AF20" s="119">
        <f>SUM(Таблица7[[#This Row],[Сумма ПБ за УЧ]:[Сумма ПБ за ПЧ]])</f>
        <v>0</v>
      </c>
      <c r="AG20" s="120">
        <f>Таблица7[[#This Row],[Общее количество  ПБ]]/22</f>
        <v>0</v>
      </c>
      <c r="AH20" s="118" t="str">
        <f>IF(Таблица7[[#This Row],[Сумма ПБ за УЧ]]&gt;=9,"Да","Нет")</f>
        <v>Нет</v>
      </c>
      <c r="AI20" s="118" t="str">
        <f>IF(Таблица7[[#This Row],[Сумма ПБ за УЧ]]&gt;=9,"Да","Нет")</f>
        <v>Нет</v>
      </c>
      <c r="AJ20" s="118" t="str">
        <f>IF(Таблица7[[#This Row],[Сумма ПБ за УЧ]]&gt;=9,"Да","Нет")</f>
        <v>Нет</v>
      </c>
      <c r="AK20" s="192"/>
    </row>
    <row r="21" spans="1:37" x14ac:dyDescent="0.25">
      <c r="A21" s="109"/>
      <c r="B21" s="110"/>
      <c r="C21" s="160"/>
      <c r="D21" s="121"/>
      <c r="E21" s="121"/>
      <c r="F21" s="121"/>
      <c r="G21" s="125"/>
      <c r="H21" s="122"/>
      <c r="I21" s="124"/>
      <c r="J21" s="122"/>
      <c r="K21" s="123"/>
      <c r="L21" s="124"/>
      <c r="M21" s="122"/>
      <c r="N21" s="123"/>
      <c r="O21" s="123"/>
      <c r="P21" s="124"/>
      <c r="Q21" s="161"/>
      <c r="R21" s="162"/>
      <c r="S21" s="162"/>
      <c r="T21" s="162"/>
      <c r="U21" s="162"/>
      <c r="V21" s="162"/>
      <c r="W21" s="162"/>
      <c r="X21" s="162"/>
      <c r="Y21" s="162"/>
      <c r="Z21" s="163"/>
      <c r="AA21" s="164"/>
      <c r="AB21" s="164"/>
      <c r="AC21" s="165"/>
      <c r="AD21" s="126">
        <f>SUM(Таблица7[[#This Row],[Д1]:[П4]])</f>
        <v>0</v>
      </c>
      <c r="AE21" s="126">
        <f>SUM(Таблица7[[#This Row],[З5]:[Р4]])</f>
        <v>0</v>
      </c>
      <c r="AF21" s="126">
        <f>SUM(Таблица7[[#This Row],[Сумма ПБ за УЧ]:[Сумма ПБ за ПЧ]])</f>
        <v>0</v>
      </c>
      <c r="AG21" s="127">
        <f>Таблица7[[#This Row],[Общее количество  ПБ]]/22</f>
        <v>0</v>
      </c>
      <c r="AH21" s="118" t="str">
        <f>IF(Таблица7[[#This Row],[Сумма ПБ за УЧ]]&gt;=9,"Да","Нет")</f>
        <v>Нет</v>
      </c>
      <c r="AI21" s="118" t="str">
        <f>IF(Таблица7[[#This Row],[Сумма ПБ за УЧ]]&gt;=9,"Да","Нет")</f>
        <v>Нет</v>
      </c>
      <c r="AJ21" s="118" t="str">
        <f>IF(Таблица7[[#This Row],[Сумма ПБ за УЧ]]&gt;=9,"Да","Нет")</f>
        <v>Нет</v>
      </c>
      <c r="AK21" s="192"/>
    </row>
    <row r="22" spans="1:37" x14ac:dyDescent="0.25">
      <c r="A22" s="109"/>
      <c r="B22" s="110"/>
      <c r="C22" s="160"/>
      <c r="D22" s="121"/>
      <c r="E22" s="121"/>
      <c r="F22" s="121"/>
      <c r="G22" s="125"/>
      <c r="H22" s="122"/>
      <c r="I22" s="124"/>
      <c r="J22" s="122"/>
      <c r="K22" s="123"/>
      <c r="L22" s="124"/>
      <c r="M22" s="122"/>
      <c r="N22" s="123"/>
      <c r="O22" s="123"/>
      <c r="P22" s="124"/>
      <c r="Q22" s="161"/>
      <c r="R22" s="162"/>
      <c r="S22" s="162"/>
      <c r="T22" s="162"/>
      <c r="U22" s="162"/>
      <c r="V22" s="162"/>
      <c r="W22" s="162"/>
      <c r="X22" s="162"/>
      <c r="Y22" s="162"/>
      <c r="Z22" s="163"/>
      <c r="AA22" s="164"/>
      <c r="AB22" s="164"/>
      <c r="AC22" s="165"/>
      <c r="AD22" s="126">
        <f>SUM(Таблица7[[#This Row],[Д1]:[П4]])</f>
        <v>0</v>
      </c>
      <c r="AE22" s="126">
        <f>SUM(Таблица7[[#This Row],[З5]:[Р4]])</f>
        <v>0</v>
      </c>
      <c r="AF22" s="126">
        <f>SUM(Таблица7[[#This Row],[Сумма ПБ за УЧ]:[Сумма ПБ за ПЧ]])</f>
        <v>0</v>
      </c>
      <c r="AG22" s="127">
        <f>Таблица7[[#This Row],[Общее количество  ПБ]]/22</f>
        <v>0</v>
      </c>
      <c r="AH22" s="118" t="str">
        <f>IF(Таблица7[[#This Row],[Сумма ПБ за УЧ]]&gt;=9,"Да","Нет")</f>
        <v>Нет</v>
      </c>
      <c r="AI22" s="118" t="str">
        <f>IF(Таблица7[[#This Row],[Сумма ПБ за УЧ]]&gt;=9,"Да","Нет")</f>
        <v>Нет</v>
      </c>
      <c r="AJ22" s="118" t="str">
        <f>IF(Таблица7[[#This Row],[Сумма ПБ за УЧ]]&gt;=9,"Да","Нет")</f>
        <v>Нет</v>
      </c>
      <c r="AK22" s="192"/>
    </row>
    <row r="23" spans="1:37" x14ac:dyDescent="0.25">
      <c r="A23" s="109"/>
      <c r="B23" s="110"/>
      <c r="C23" s="160"/>
      <c r="D23" s="121"/>
      <c r="E23" s="121"/>
      <c r="F23" s="121"/>
      <c r="G23" s="125"/>
      <c r="H23" s="122"/>
      <c r="I23" s="124"/>
      <c r="J23" s="122"/>
      <c r="K23" s="123"/>
      <c r="L23" s="124"/>
      <c r="M23" s="122"/>
      <c r="N23" s="123"/>
      <c r="O23" s="123"/>
      <c r="P23" s="124"/>
      <c r="Q23" s="161"/>
      <c r="R23" s="162"/>
      <c r="S23" s="162"/>
      <c r="T23" s="162"/>
      <c r="U23" s="162"/>
      <c r="V23" s="162"/>
      <c r="W23" s="162"/>
      <c r="X23" s="162"/>
      <c r="Y23" s="162"/>
      <c r="Z23" s="163"/>
      <c r="AA23" s="164"/>
      <c r="AB23" s="164"/>
      <c r="AC23" s="165"/>
      <c r="AD23" s="126">
        <f>SUM(Таблица7[[#This Row],[Д1]:[П4]])</f>
        <v>0</v>
      </c>
      <c r="AE23" s="126">
        <f>SUM(Таблица7[[#This Row],[З5]:[Р4]])</f>
        <v>0</v>
      </c>
      <c r="AF23" s="126">
        <f>SUM(Таблица7[[#This Row],[Сумма ПБ за УЧ]:[Сумма ПБ за ПЧ]])</f>
        <v>0</v>
      </c>
      <c r="AG23" s="127">
        <f>Таблица7[[#This Row],[Общее количество  ПБ]]/22</f>
        <v>0</v>
      </c>
      <c r="AH23" s="118" t="str">
        <f>IF(Таблица7[[#This Row],[Сумма ПБ за УЧ]]&gt;=9,"Да","Нет")</f>
        <v>Нет</v>
      </c>
      <c r="AI23" s="118" t="str">
        <f>IF(Таблица7[[#This Row],[Сумма ПБ за УЧ]]&gt;=9,"Да","Нет")</f>
        <v>Нет</v>
      </c>
      <c r="AJ23" s="118" t="str">
        <f>IF(Таблица7[[#This Row],[Сумма ПБ за УЧ]]&gt;=9,"Да","Нет")</f>
        <v>Нет</v>
      </c>
      <c r="AK23" s="192"/>
    </row>
    <row r="24" spans="1:37" x14ac:dyDescent="0.25">
      <c r="A24" s="109"/>
      <c r="B24" s="110"/>
      <c r="C24" s="160"/>
      <c r="D24" s="121"/>
      <c r="E24" s="121"/>
      <c r="F24" s="121"/>
      <c r="G24" s="125"/>
      <c r="H24" s="122"/>
      <c r="I24" s="124"/>
      <c r="J24" s="122"/>
      <c r="K24" s="123"/>
      <c r="L24" s="124"/>
      <c r="M24" s="122"/>
      <c r="N24" s="123"/>
      <c r="O24" s="123"/>
      <c r="P24" s="124"/>
      <c r="Q24" s="161"/>
      <c r="R24" s="162"/>
      <c r="S24" s="162"/>
      <c r="T24" s="162"/>
      <c r="U24" s="162"/>
      <c r="V24" s="162"/>
      <c r="W24" s="162"/>
      <c r="X24" s="162"/>
      <c r="Y24" s="162"/>
      <c r="Z24" s="163"/>
      <c r="AA24" s="164"/>
      <c r="AB24" s="164"/>
      <c r="AC24" s="165"/>
      <c r="AD24" s="126">
        <f>SUM(Таблица7[[#This Row],[Д1]:[П4]])</f>
        <v>0</v>
      </c>
      <c r="AE24" s="126">
        <f>SUM(Таблица7[[#This Row],[З5]:[Р4]])</f>
        <v>0</v>
      </c>
      <c r="AF24" s="126">
        <f>SUM(Таблица7[[#This Row],[Сумма ПБ за УЧ]:[Сумма ПБ за ПЧ]])</f>
        <v>0</v>
      </c>
      <c r="AG24" s="127">
        <f>Таблица7[[#This Row],[Общее количество  ПБ]]/22</f>
        <v>0</v>
      </c>
      <c r="AH24" s="118" t="str">
        <f>IF(Таблица7[[#This Row],[Сумма ПБ за УЧ]]&gt;=9,"Да","Нет")</f>
        <v>Нет</v>
      </c>
      <c r="AI24" s="118" t="str">
        <f>IF(Таблица7[[#This Row],[Сумма ПБ за УЧ]]&gt;=9,"Да","Нет")</f>
        <v>Нет</v>
      </c>
      <c r="AJ24" s="118" t="str">
        <f>IF(Таблица7[[#This Row],[Сумма ПБ за УЧ]]&gt;=9,"Да","Нет")</f>
        <v>Нет</v>
      </c>
      <c r="AK24" s="192"/>
    </row>
    <row r="25" spans="1:37" x14ac:dyDescent="0.25">
      <c r="A25" s="109"/>
      <c r="B25" s="110"/>
      <c r="C25" s="160"/>
      <c r="D25" s="121"/>
      <c r="E25" s="121"/>
      <c r="F25" s="121"/>
      <c r="G25" s="125"/>
      <c r="H25" s="122"/>
      <c r="I25" s="124"/>
      <c r="J25" s="122"/>
      <c r="K25" s="123"/>
      <c r="L25" s="124"/>
      <c r="M25" s="122"/>
      <c r="N25" s="123"/>
      <c r="O25" s="123"/>
      <c r="P25" s="124"/>
      <c r="Q25" s="161"/>
      <c r="R25" s="162"/>
      <c r="S25" s="162"/>
      <c r="T25" s="162"/>
      <c r="U25" s="162"/>
      <c r="V25" s="162"/>
      <c r="W25" s="162"/>
      <c r="X25" s="162"/>
      <c r="Y25" s="162"/>
      <c r="Z25" s="163"/>
      <c r="AA25" s="164"/>
      <c r="AB25" s="164"/>
      <c r="AC25" s="165"/>
      <c r="AD25" s="126">
        <f>SUM(Таблица7[[#This Row],[Д1]:[П4]])</f>
        <v>0</v>
      </c>
      <c r="AE25" s="126">
        <f>SUM(Таблица7[[#This Row],[З5]:[Р4]])</f>
        <v>0</v>
      </c>
      <c r="AF25" s="126">
        <f>SUM(Таблица7[[#This Row],[Сумма ПБ за УЧ]:[Сумма ПБ за ПЧ]])</f>
        <v>0</v>
      </c>
      <c r="AG25" s="127">
        <f>Таблица7[[#This Row],[Общее количество  ПБ]]/22</f>
        <v>0</v>
      </c>
      <c r="AH25" s="118" t="str">
        <f>IF(Таблица7[[#This Row],[Сумма ПБ за УЧ]]&gt;=9,"Да","Нет")</f>
        <v>Нет</v>
      </c>
      <c r="AI25" s="118" t="str">
        <f>IF(Таблица7[[#This Row],[Сумма ПБ за УЧ]]&gt;=9,"Да","Нет")</f>
        <v>Нет</v>
      </c>
      <c r="AJ25" s="118" t="str">
        <f>IF(Таблица7[[#This Row],[Сумма ПБ за УЧ]]&gt;=9,"Да","Нет")</f>
        <v>Нет</v>
      </c>
      <c r="AK25" s="192"/>
    </row>
    <row r="26" spans="1:37" x14ac:dyDescent="0.25">
      <c r="A26" s="109"/>
      <c r="B26" s="110"/>
      <c r="C26" s="160"/>
      <c r="D26" s="121"/>
      <c r="E26" s="121"/>
      <c r="F26" s="121"/>
      <c r="G26" s="125"/>
      <c r="H26" s="122"/>
      <c r="I26" s="124"/>
      <c r="J26" s="122"/>
      <c r="K26" s="123"/>
      <c r="L26" s="124"/>
      <c r="M26" s="122"/>
      <c r="N26" s="123"/>
      <c r="O26" s="123"/>
      <c r="P26" s="124"/>
      <c r="Q26" s="161"/>
      <c r="R26" s="162"/>
      <c r="S26" s="162"/>
      <c r="T26" s="162"/>
      <c r="U26" s="162"/>
      <c r="V26" s="162"/>
      <c r="W26" s="162"/>
      <c r="X26" s="162"/>
      <c r="Y26" s="162"/>
      <c r="Z26" s="163"/>
      <c r="AA26" s="164"/>
      <c r="AB26" s="164"/>
      <c r="AC26" s="165"/>
      <c r="AD26" s="126">
        <f>SUM(Таблица7[[#This Row],[Д1]:[П4]])</f>
        <v>0</v>
      </c>
      <c r="AE26" s="126">
        <f>SUM(Таблица7[[#This Row],[З5]:[Р4]])</f>
        <v>0</v>
      </c>
      <c r="AF26" s="126">
        <f>SUM(Таблица7[[#This Row],[Сумма ПБ за УЧ]:[Сумма ПБ за ПЧ]])</f>
        <v>0</v>
      </c>
      <c r="AG26" s="127">
        <f>Таблица7[[#This Row],[Общее количество  ПБ]]/22</f>
        <v>0</v>
      </c>
      <c r="AH26" s="118" t="str">
        <f>IF(Таблица7[[#This Row],[Сумма ПБ за УЧ]]&gt;=9,"Да","Нет")</f>
        <v>Нет</v>
      </c>
      <c r="AI26" s="118" t="str">
        <f>IF(Таблица7[[#This Row],[Сумма ПБ за УЧ]]&gt;=9,"Да","Нет")</f>
        <v>Нет</v>
      </c>
      <c r="AJ26" s="118" t="str">
        <f>IF(Таблица7[[#This Row],[Сумма ПБ за УЧ]]&gt;=9,"Да","Нет")</f>
        <v>Нет</v>
      </c>
      <c r="AK26" s="192"/>
    </row>
    <row r="27" spans="1:37" x14ac:dyDescent="0.25">
      <c r="A27" s="109"/>
      <c r="B27" s="110"/>
      <c r="C27" s="112"/>
      <c r="D27" s="112"/>
      <c r="E27" s="112"/>
      <c r="F27" s="112"/>
      <c r="G27" s="116"/>
      <c r="H27" s="113"/>
      <c r="I27" s="115"/>
      <c r="J27" s="113"/>
      <c r="K27" s="128"/>
      <c r="L27" s="115"/>
      <c r="M27" s="113"/>
      <c r="N27" s="128"/>
      <c r="O27" s="128"/>
      <c r="P27" s="115"/>
      <c r="Q27" s="153"/>
      <c r="R27" s="154"/>
      <c r="S27" s="154"/>
      <c r="T27" s="154"/>
      <c r="U27" s="154"/>
      <c r="V27" s="154"/>
      <c r="W27" s="154"/>
      <c r="X27" s="154"/>
      <c r="Y27" s="154"/>
      <c r="Z27" s="155"/>
      <c r="AA27" s="158"/>
      <c r="AB27" s="158"/>
      <c r="AC27" s="157"/>
      <c r="AD27" s="119">
        <f>SUM(Таблица7[[#This Row],[Д1]:[П4]])</f>
        <v>0</v>
      </c>
      <c r="AE27" s="119">
        <f>SUM(Таблица7[[#This Row],[З5]:[Р4]])</f>
        <v>0</v>
      </c>
      <c r="AF27" s="119">
        <f>SUM(Таблица7[[#This Row],[Сумма ПБ за УЧ]:[Сумма ПБ за ПЧ]])</f>
        <v>0</v>
      </c>
      <c r="AG27" s="120">
        <f>Таблица7[[#This Row],[Общее количество  ПБ]]/22</f>
        <v>0</v>
      </c>
      <c r="AH27" s="118" t="str">
        <f>IF(Таблица7[[#This Row],[Сумма ПБ за УЧ]]&gt;=9,"Да","Нет")</f>
        <v>Нет</v>
      </c>
      <c r="AI27" s="118" t="str">
        <f>IF(Таблица7[[#This Row],[Сумма ПБ за УЧ]]&gt;=9,"Да","Нет")</f>
        <v>Нет</v>
      </c>
      <c r="AJ27" s="118" t="str">
        <f>IF(Таблица7[[#This Row],[Сумма ПБ за УЧ]]&gt;=9,"Да","Нет")</f>
        <v>Нет</v>
      </c>
      <c r="AK27" s="192"/>
    </row>
    <row r="28" spans="1:37" x14ac:dyDescent="0.25">
      <c r="A28" s="109"/>
      <c r="B28" s="110"/>
      <c r="C28" s="112"/>
      <c r="D28" s="112"/>
      <c r="E28" s="112"/>
      <c r="F28" s="112"/>
      <c r="G28" s="116"/>
      <c r="H28" s="113"/>
      <c r="I28" s="115"/>
      <c r="J28" s="113"/>
      <c r="K28" s="128"/>
      <c r="L28" s="115"/>
      <c r="M28" s="113"/>
      <c r="N28" s="128"/>
      <c r="O28" s="128"/>
      <c r="P28" s="115"/>
      <c r="Q28" s="153"/>
      <c r="R28" s="154"/>
      <c r="S28" s="154"/>
      <c r="T28" s="154"/>
      <c r="U28" s="154"/>
      <c r="V28" s="154"/>
      <c r="W28" s="154"/>
      <c r="X28" s="154"/>
      <c r="Y28" s="154"/>
      <c r="Z28" s="155"/>
      <c r="AA28" s="158"/>
      <c r="AB28" s="158"/>
      <c r="AC28" s="157"/>
      <c r="AD28" s="119">
        <f>SUM(Таблица7[[#This Row],[Д1]:[П4]])</f>
        <v>0</v>
      </c>
      <c r="AE28" s="119">
        <f>SUM(Таблица7[[#This Row],[З5]:[Р4]])</f>
        <v>0</v>
      </c>
      <c r="AF28" s="119">
        <f>SUM(Таблица7[[#This Row],[Сумма ПБ за УЧ]:[Сумма ПБ за ПЧ]])</f>
        <v>0</v>
      </c>
      <c r="AG28" s="120">
        <f>Таблица7[[#This Row],[Общее количество  ПБ]]/22</f>
        <v>0</v>
      </c>
      <c r="AH28" s="118" t="str">
        <f>IF(Таблица7[[#This Row],[Сумма ПБ за УЧ]]&gt;=9,"Да","Нет")</f>
        <v>Нет</v>
      </c>
      <c r="AI28" s="118" t="str">
        <f>IF(Таблица7[[#This Row],[Сумма ПБ за УЧ]]&gt;=9,"Да","Нет")</f>
        <v>Нет</v>
      </c>
      <c r="AJ28" s="118" t="str">
        <f>IF(Таблица7[[#This Row],[Сумма ПБ за УЧ]]&gt;=9,"Да","Нет")</f>
        <v>Нет</v>
      </c>
      <c r="AK28" s="192"/>
    </row>
    <row r="29" spans="1:37" x14ac:dyDescent="0.25">
      <c r="A29" s="109"/>
      <c r="B29" s="110"/>
      <c r="C29" s="112"/>
      <c r="D29" s="112"/>
      <c r="E29" s="112"/>
      <c r="F29" s="112"/>
      <c r="G29" s="116"/>
      <c r="H29" s="113"/>
      <c r="I29" s="115"/>
      <c r="J29" s="113"/>
      <c r="K29" s="128"/>
      <c r="L29" s="115"/>
      <c r="M29" s="113"/>
      <c r="N29" s="128"/>
      <c r="O29" s="128"/>
      <c r="P29" s="115"/>
      <c r="Q29" s="153"/>
      <c r="R29" s="154"/>
      <c r="S29" s="154"/>
      <c r="T29" s="154"/>
      <c r="U29" s="154"/>
      <c r="V29" s="154"/>
      <c r="W29" s="154"/>
      <c r="X29" s="154"/>
      <c r="Y29" s="154"/>
      <c r="Z29" s="155"/>
      <c r="AA29" s="158"/>
      <c r="AB29" s="158"/>
      <c r="AC29" s="157"/>
      <c r="AD29" s="119">
        <f>SUM(Таблица7[[#This Row],[Д1]:[П4]])</f>
        <v>0</v>
      </c>
      <c r="AE29" s="119">
        <f>SUM(Таблица7[[#This Row],[З5]:[Р4]])</f>
        <v>0</v>
      </c>
      <c r="AF29" s="119">
        <f>SUM(Таблица7[[#This Row],[Сумма ПБ за УЧ]:[Сумма ПБ за ПЧ]])</f>
        <v>0</v>
      </c>
      <c r="AG29" s="120">
        <f>Таблица7[[#This Row],[Общее количество  ПБ]]/22</f>
        <v>0</v>
      </c>
      <c r="AH29" s="118" t="str">
        <f>IF(Таблица7[[#This Row],[Сумма ПБ за УЧ]]&gt;=9,"Да","Нет")</f>
        <v>Нет</v>
      </c>
      <c r="AI29" s="118" t="str">
        <f>IF(Таблица7[[#This Row],[Сумма ПБ за УЧ]]&gt;=9,"Да","Нет")</f>
        <v>Нет</v>
      </c>
      <c r="AJ29" s="118" t="str">
        <f>IF(Таблица7[[#This Row],[Сумма ПБ за УЧ]]&gt;=9,"Да","Нет")</f>
        <v>Нет</v>
      </c>
      <c r="AK29" s="192"/>
    </row>
    <row r="30" spans="1:37" x14ac:dyDescent="0.25">
      <c r="A30" s="109"/>
      <c r="B30" s="110"/>
      <c r="C30" s="112"/>
      <c r="D30" s="112"/>
      <c r="E30" s="112"/>
      <c r="F30" s="112"/>
      <c r="G30" s="116"/>
      <c r="H30" s="113"/>
      <c r="I30" s="115"/>
      <c r="J30" s="113"/>
      <c r="K30" s="128"/>
      <c r="L30" s="115"/>
      <c r="M30" s="113"/>
      <c r="N30" s="128"/>
      <c r="O30" s="128"/>
      <c r="P30" s="115"/>
      <c r="Q30" s="153"/>
      <c r="R30" s="154"/>
      <c r="S30" s="154"/>
      <c r="T30" s="154"/>
      <c r="U30" s="154"/>
      <c r="V30" s="154"/>
      <c r="W30" s="154"/>
      <c r="X30" s="154"/>
      <c r="Y30" s="154"/>
      <c r="Z30" s="155"/>
      <c r="AA30" s="158"/>
      <c r="AB30" s="158"/>
      <c r="AC30" s="157"/>
      <c r="AD30" s="119">
        <f>SUM(Таблица7[[#This Row],[Д1]:[П4]])</f>
        <v>0</v>
      </c>
      <c r="AE30" s="119">
        <f>SUM(Таблица7[[#This Row],[З5]:[Р4]])</f>
        <v>0</v>
      </c>
      <c r="AF30" s="119">
        <f>SUM(Таблица7[[#This Row],[Сумма ПБ за УЧ]:[Сумма ПБ за ПЧ]])</f>
        <v>0</v>
      </c>
      <c r="AG30" s="120">
        <f>Таблица7[[#This Row],[Общее количество  ПБ]]/22</f>
        <v>0</v>
      </c>
      <c r="AH30" s="118" t="str">
        <f>IF(Таблица7[[#This Row],[Сумма ПБ за УЧ]]&gt;=9,"Да","Нет")</f>
        <v>Нет</v>
      </c>
      <c r="AI30" s="118" t="str">
        <f>IF(Таблица7[[#This Row],[Сумма ПБ за УЧ]]&gt;=9,"Да","Нет")</f>
        <v>Нет</v>
      </c>
      <c r="AJ30" s="118" t="str">
        <f>IF(Таблица7[[#This Row],[Сумма ПБ за УЧ]]&gt;=9,"Да","Нет")</f>
        <v>Нет</v>
      </c>
      <c r="AK30" s="192"/>
    </row>
    <row r="31" spans="1:37" x14ac:dyDescent="0.25">
      <c r="A31" s="109"/>
      <c r="B31" s="110"/>
      <c r="C31" s="112"/>
      <c r="D31" s="112"/>
      <c r="E31" s="112"/>
      <c r="F31" s="112"/>
      <c r="G31" s="116"/>
      <c r="H31" s="113"/>
      <c r="I31" s="115"/>
      <c r="J31" s="113"/>
      <c r="K31" s="128"/>
      <c r="L31" s="115"/>
      <c r="M31" s="113"/>
      <c r="N31" s="128"/>
      <c r="O31" s="128"/>
      <c r="P31" s="115"/>
      <c r="Q31" s="153"/>
      <c r="R31" s="154"/>
      <c r="S31" s="154"/>
      <c r="T31" s="154"/>
      <c r="U31" s="154"/>
      <c r="V31" s="154"/>
      <c r="W31" s="154"/>
      <c r="X31" s="154"/>
      <c r="Y31" s="154"/>
      <c r="Z31" s="155"/>
      <c r="AA31" s="158"/>
      <c r="AB31" s="158"/>
      <c r="AC31" s="157"/>
      <c r="AD31" s="119">
        <f>SUM(Таблица7[[#This Row],[Д1]:[П4]])</f>
        <v>0</v>
      </c>
      <c r="AE31" s="119">
        <f>SUM(Таблица7[[#This Row],[З5]:[Р4]])</f>
        <v>0</v>
      </c>
      <c r="AF31" s="119">
        <f>SUM(Таблица7[[#This Row],[Сумма ПБ за УЧ]:[Сумма ПБ за ПЧ]])</f>
        <v>0</v>
      </c>
      <c r="AG31" s="120">
        <f>Таблица7[[#This Row],[Общее количество  ПБ]]/22</f>
        <v>0</v>
      </c>
      <c r="AH31" s="118" t="str">
        <f>IF(Таблица7[[#This Row],[Сумма ПБ за УЧ]]&gt;=9,"Да","Нет")</f>
        <v>Нет</v>
      </c>
      <c r="AI31" s="118" t="str">
        <f>IF(Таблица7[[#This Row],[Сумма ПБ за УЧ]]&gt;=9,"Да","Нет")</f>
        <v>Нет</v>
      </c>
      <c r="AJ31" s="118" t="str">
        <f>IF(Таблица7[[#This Row],[Сумма ПБ за УЧ]]&gt;=9,"Да","Нет")</f>
        <v>Нет</v>
      </c>
      <c r="AK31" s="192"/>
    </row>
    <row r="32" spans="1:37" x14ac:dyDescent="0.25">
      <c r="A32" s="109"/>
      <c r="B32" s="110"/>
      <c r="C32" s="112"/>
      <c r="D32" s="112"/>
      <c r="E32" s="112"/>
      <c r="F32" s="112"/>
      <c r="G32" s="116"/>
      <c r="H32" s="113"/>
      <c r="I32" s="115"/>
      <c r="J32" s="113"/>
      <c r="K32" s="128"/>
      <c r="L32" s="115"/>
      <c r="M32" s="113"/>
      <c r="N32" s="128"/>
      <c r="O32" s="128"/>
      <c r="P32" s="115"/>
      <c r="Q32" s="153"/>
      <c r="R32" s="154"/>
      <c r="S32" s="154"/>
      <c r="T32" s="154"/>
      <c r="U32" s="154"/>
      <c r="V32" s="154"/>
      <c r="W32" s="154"/>
      <c r="X32" s="154"/>
      <c r="Y32" s="154"/>
      <c r="Z32" s="155"/>
      <c r="AA32" s="158"/>
      <c r="AB32" s="158"/>
      <c r="AC32" s="157"/>
      <c r="AD32" s="119">
        <f>SUM(Таблица7[[#This Row],[Д1]:[П4]])</f>
        <v>0</v>
      </c>
      <c r="AE32" s="119">
        <f>SUM(Таблица7[[#This Row],[З5]:[Р4]])</f>
        <v>0</v>
      </c>
      <c r="AF32" s="119">
        <f>SUM(Таблица7[[#This Row],[Сумма ПБ за УЧ]:[Сумма ПБ за ПЧ]])</f>
        <v>0</v>
      </c>
      <c r="AG32" s="120">
        <f>Таблица7[[#This Row],[Общее количество  ПБ]]/22</f>
        <v>0</v>
      </c>
      <c r="AH32" s="118" t="str">
        <f>IF(Таблица7[[#This Row],[Сумма ПБ за УЧ]]&gt;=9,"Да","Нет")</f>
        <v>Нет</v>
      </c>
      <c r="AI32" s="118" t="str">
        <f>IF(Таблица7[[#This Row],[Сумма ПБ за УЧ]]&gt;=9,"Да","Нет")</f>
        <v>Нет</v>
      </c>
      <c r="AJ32" s="118" t="str">
        <f>IF(Таблица7[[#This Row],[Сумма ПБ за УЧ]]&gt;=9,"Да","Нет")</f>
        <v>Нет</v>
      </c>
      <c r="AK32" s="192"/>
    </row>
    <row r="33" spans="1:29" x14ac:dyDescent="0.25">
      <c r="A33" s="91"/>
      <c r="B33" s="92"/>
      <c r="C33" s="93"/>
      <c r="D33" s="93"/>
      <c r="E33" s="93"/>
      <c r="F33" s="93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</row>
    <row r="34" spans="1:29" x14ac:dyDescent="0.25">
      <c r="A34" s="91"/>
      <c r="B34" s="92"/>
      <c r="C34" s="93"/>
      <c r="D34" s="93"/>
      <c r="E34" s="93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</row>
    <row r="35" spans="1:29" x14ac:dyDescent="0.25">
      <c r="A35" s="91"/>
      <c r="B35" s="92"/>
      <c r="C35" s="93"/>
      <c r="D35" s="93"/>
      <c r="E35" s="93"/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</row>
    <row r="36" spans="1:29" x14ac:dyDescent="0.25">
      <c r="A36" s="91"/>
      <c r="B36" s="92"/>
      <c r="C36" s="93"/>
      <c r="D36" s="93"/>
      <c r="E36" s="93"/>
      <c r="F36" s="93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</row>
    <row r="37" spans="1:29" x14ac:dyDescent="0.25">
      <c r="A37" s="91"/>
      <c r="B37" s="92"/>
      <c r="C37" s="93"/>
      <c r="D37" s="93"/>
      <c r="E37" s="93"/>
      <c r="F37" s="93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</row>
    <row r="38" spans="1:29" x14ac:dyDescent="0.25">
      <c r="A38" s="91"/>
      <c r="B38" s="92"/>
      <c r="C38" s="93"/>
      <c r="D38" s="93"/>
      <c r="E38" s="93"/>
      <c r="F38" s="93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</row>
    <row r="39" spans="1:29" x14ac:dyDescent="0.25">
      <c r="A39" s="91"/>
      <c r="B39" s="92"/>
      <c r="C39" s="93"/>
      <c r="D39" s="93"/>
      <c r="E39" s="93"/>
      <c r="F39" s="93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29" x14ac:dyDescent="0.25">
      <c r="A40" s="91"/>
      <c r="B40" s="92"/>
      <c r="C40" s="93"/>
      <c r="D40" s="93"/>
      <c r="E40" s="93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</row>
    <row r="41" spans="1:29" x14ac:dyDescent="0.25">
      <c r="A41" s="91"/>
      <c r="B41" s="92"/>
      <c r="C41" s="93"/>
      <c r="D41" s="93"/>
      <c r="E41" s="93"/>
      <c r="F41" s="93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</row>
    <row r="42" spans="1:29" x14ac:dyDescent="0.25">
      <c r="A42" s="91"/>
      <c r="B42" s="92"/>
      <c r="C42" s="93"/>
      <c r="D42" s="93"/>
      <c r="E42" s="93"/>
      <c r="F42" s="93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</row>
    <row r="43" spans="1:29" x14ac:dyDescent="0.25">
      <c r="A43" s="91"/>
      <c r="B43" s="92"/>
      <c r="C43" s="93"/>
      <c r="D43" s="93"/>
      <c r="E43" s="93"/>
      <c r="F43" s="93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</row>
    <row r="44" spans="1:29" x14ac:dyDescent="0.25">
      <c r="A44" s="91"/>
      <c r="B44" s="92"/>
      <c r="C44" s="93"/>
      <c r="D44" s="93"/>
      <c r="E44" s="93"/>
      <c r="F44" s="93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</row>
    <row r="45" spans="1:29" x14ac:dyDescent="0.25">
      <c r="A45" s="91"/>
      <c r="B45" s="92"/>
      <c r="C45" s="93"/>
      <c r="D45" s="93"/>
      <c r="E45" s="93"/>
      <c r="F45" s="93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</row>
    <row r="46" spans="1:29" x14ac:dyDescent="0.25">
      <c r="A46" s="91"/>
      <c r="B46" s="92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29" x14ac:dyDescent="0.25">
      <c r="A47" s="91"/>
      <c r="B47" s="92"/>
      <c r="C47" s="93"/>
      <c r="D47" s="93"/>
      <c r="E47" s="93"/>
      <c r="F47" s="93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</row>
    <row r="48" spans="1:29" x14ac:dyDescent="0.25">
      <c r="A48" s="91"/>
      <c r="B48" s="92"/>
      <c r="C48" s="93"/>
      <c r="D48" s="93"/>
      <c r="E48" s="93"/>
      <c r="F48" s="93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</row>
    <row r="49" spans="1:29" x14ac:dyDescent="0.25">
      <c r="A49" s="91"/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</row>
    <row r="50" spans="1:29" x14ac:dyDescent="0.25">
      <c r="A50" s="91"/>
      <c r="B50" s="92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</row>
    <row r="51" spans="1:29" x14ac:dyDescent="0.25">
      <c r="A51" s="91"/>
      <c r="B51" s="92"/>
      <c r="C51" s="93"/>
      <c r="D51" s="93"/>
      <c r="E51" s="93"/>
      <c r="F51" s="93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</row>
    <row r="52" spans="1:29" x14ac:dyDescent="0.25">
      <c r="A52" s="91"/>
      <c r="B52" s="92"/>
      <c r="C52" s="93"/>
      <c r="D52" s="93"/>
      <c r="E52" s="93"/>
      <c r="F52" s="93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</row>
    <row r="53" spans="1:29" x14ac:dyDescent="0.25">
      <c r="A53" s="91"/>
      <c r="B53" s="92"/>
      <c r="C53" s="93"/>
      <c r="D53" s="93"/>
      <c r="E53" s="93"/>
      <c r="F53" s="93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</row>
    <row r="54" spans="1:29" x14ac:dyDescent="0.25">
      <c r="A54" s="91"/>
      <c r="B54" s="92"/>
      <c r="C54" s="93"/>
      <c r="D54" s="93"/>
      <c r="E54" s="93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</row>
    <row r="55" spans="1:29" x14ac:dyDescent="0.25">
      <c r="A55" s="91"/>
      <c r="B55" s="92"/>
      <c r="C55" s="93"/>
      <c r="D55" s="93"/>
      <c r="E55" s="93"/>
      <c r="F55" s="93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</row>
    <row r="56" spans="1:29" x14ac:dyDescent="0.25">
      <c r="A56" s="91"/>
      <c r="B56" s="92"/>
      <c r="C56" s="93"/>
      <c r="D56" s="93"/>
      <c r="E56" s="93"/>
      <c r="F56" s="93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</row>
    <row r="57" spans="1:29" x14ac:dyDescent="0.25">
      <c r="A57" s="91"/>
      <c r="B57" s="92"/>
      <c r="C57" s="93"/>
      <c r="D57" s="93"/>
      <c r="E57" s="93"/>
      <c r="F57" s="93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</row>
    <row r="58" spans="1:29" x14ac:dyDescent="0.25">
      <c r="A58" s="91"/>
      <c r="B58" s="92"/>
      <c r="C58" s="93"/>
      <c r="D58" s="93"/>
      <c r="E58" s="93"/>
      <c r="F58" s="93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</row>
    <row r="59" spans="1:29" x14ac:dyDescent="0.25">
      <c r="A59" s="91"/>
      <c r="B59" s="92"/>
      <c r="C59" s="93"/>
      <c r="D59" s="93"/>
      <c r="E59" s="93"/>
      <c r="F59" s="93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</row>
    <row r="60" spans="1:29" x14ac:dyDescent="0.25">
      <c r="A60" s="91"/>
      <c r="B60" s="92"/>
      <c r="C60" s="93"/>
      <c r="D60" s="93"/>
      <c r="E60" s="93"/>
      <c r="F60" s="93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</row>
    <row r="61" spans="1:29" x14ac:dyDescent="0.25">
      <c r="A61" s="91"/>
      <c r="B61" s="92"/>
      <c r="C61" s="93"/>
      <c r="D61" s="93"/>
      <c r="E61" s="93"/>
      <c r="F61" s="93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</row>
    <row r="62" spans="1:29" x14ac:dyDescent="0.25">
      <c r="A62" s="91"/>
      <c r="B62" s="92"/>
      <c r="C62" s="93"/>
      <c r="D62" s="93"/>
      <c r="E62" s="93"/>
      <c r="F62" s="93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</row>
    <row r="63" spans="1:29" x14ac:dyDescent="0.25">
      <c r="A63" s="91"/>
      <c r="B63" s="92"/>
      <c r="C63" s="93"/>
      <c r="D63" s="93"/>
      <c r="E63" s="93"/>
      <c r="F63" s="93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</row>
    <row r="64" spans="1:29" x14ac:dyDescent="0.25">
      <c r="A64" s="91"/>
      <c r="B64" s="92"/>
      <c r="C64" s="93"/>
      <c r="D64" s="93"/>
      <c r="E64" s="93"/>
      <c r="F64" s="93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</row>
    <row r="65" spans="1:29" x14ac:dyDescent="0.25">
      <c r="A65" s="91"/>
      <c r="B65" s="92"/>
      <c r="C65" s="93"/>
      <c r="D65" s="93"/>
      <c r="E65" s="93"/>
      <c r="F65" s="93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</row>
    <row r="66" spans="1:29" x14ac:dyDescent="0.25">
      <c r="A66" s="91"/>
      <c r="B66" s="92"/>
      <c r="C66" s="93"/>
      <c r="D66" s="93"/>
      <c r="E66" s="93"/>
      <c r="F66" s="93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</row>
    <row r="67" spans="1:29" x14ac:dyDescent="0.25">
      <c r="A67" s="91"/>
      <c r="B67" s="92"/>
      <c r="C67" s="93"/>
      <c r="D67" s="93"/>
      <c r="E67" s="93"/>
      <c r="F67" s="93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</row>
    <row r="68" spans="1:29" x14ac:dyDescent="0.25">
      <c r="A68" s="91"/>
      <c r="B68" s="92"/>
      <c r="C68" s="93"/>
      <c r="D68" s="93"/>
      <c r="E68" s="93"/>
      <c r="F68" s="93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</row>
    <row r="69" spans="1:29" x14ac:dyDescent="0.25">
      <c r="A69" s="91"/>
      <c r="B69" s="92"/>
      <c r="C69" s="93"/>
      <c r="D69" s="93"/>
      <c r="E69" s="93"/>
      <c r="F69" s="93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</row>
    <row r="70" spans="1:29" x14ac:dyDescent="0.25">
      <c r="A70" s="91"/>
      <c r="B70" s="92"/>
      <c r="C70" s="93"/>
      <c r="D70" s="93"/>
      <c r="E70" s="93"/>
      <c r="F70" s="93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</row>
    <row r="71" spans="1:29" x14ac:dyDescent="0.25">
      <c r="A71" s="91"/>
      <c r="B71" s="92"/>
      <c r="C71" s="93"/>
      <c r="D71" s="93"/>
      <c r="E71" s="93"/>
      <c r="F71" s="93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</row>
    <row r="72" spans="1:29" x14ac:dyDescent="0.25">
      <c r="A72" s="91"/>
      <c r="B72" s="92"/>
      <c r="C72" s="93"/>
      <c r="D72" s="93"/>
      <c r="E72" s="93"/>
      <c r="F72" s="93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</row>
    <row r="73" spans="1:29" x14ac:dyDescent="0.25">
      <c r="A73" s="91"/>
      <c r="B73" s="92"/>
      <c r="C73" s="93"/>
      <c r="D73" s="93"/>
      <c r="E73" s="93"/>
      <c r="F73" s="93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</row>
  </sheetData>
  <sheetProtection algorithmName="SHA-512" hashValue="xxMZkhL6H0plZBeciVX65AtjZkn9bkwoUCpmJhnnJiTXuOLHzQEmBcizA95SQLjnjEePkT/syzc15gFBnMe4HQ==" saltValue="EBo27ZAAKxpj7AAwevTZDQ==" spinCount="100000" sheet="1" objects="1" scenarios="1"/>
  <mergeCells count="9">
    <mergeCell ref="AK19:AK32"/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ignoredErrors>
    <ignoredError sqref="AI5:AI18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S 4 + w W q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L j 7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4 + w W i i K R 7 g O A A A A E Q A A A B M A H A B G b 3 J t d W x h c y 9 T Z W N 0 a W 9 u M S 5 t I K I Y A C i g F A A A A A A A A A A A A A A A A A A A A A A A A A A A A C t O T S 7 J z M 9 T C I b Q h t Y A U E s B A i 0 A F A A C A A g A S 4 + w W q w S C N q p A A A A + g A A A B I A A A A A A A A A A A A A A A A A A A A A A E N v b m Z p Z y 9 Q Y W N r Y W d l L n h t b F B L A Q I t A B Q A A g A I A E u P s F o P y u m r p A A A A O k A A A A T A A A A A A A A A A A A A A A A A P U A A A B b Q 2 9 u d G V u d F 9 U e X B l c 1 0 u e G 1 s U E s B A i 0 A F A A C A A g A S 4 + w W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o d v I L 5 b j t L k Y P u O Z c Q V r A A A A A A A g A A A A A A E G Y A A A A B A A A g A A A A V o C z u M K p b H z S X b b B L + c k f u g 0 J R c X 9 d i i a B 7 E l K c Z / J I A A A A A D o A A A A A C A A A g A A A A Y x o C M b M F o M 5 K n P D N Z V Q T Z r 6 8 C k X I 0 i 4 f 2 P 0 1 G k G l H G 1 Q A A A A z H 3 q W O 6 M b / g r 2 n W W 0 8 T A 2 N 0 1 S j p Y 9 F o t v R B A z f V i z i Y D h d T f m i A J 4 k S u g i L X L E 2 1 r D O M E j Q s N 1 q 6 6 H 9 0 2 j x f X Y W o x d Q Y s M I F C M U q a d s R 6 d l A A A A A H r F W + 3 4 h F l h r O D E n p 6 n S q q u z H F W 8 R a W t D 3 p V E y h / o N A s X E e 3 z E X X 5 L p T E Y + M H q Y c U u t U p s 5 7 T a M I / y R r x l Q I U A = = < / D a t a M a s h u p > 
</file>

<file path=customXml/itemProps1.xml><?xml version="1.0" encoding="utf-8"?>
<ds:datastoreItem xmlns:ds="http://schemas.openxmlformats.org/officeDocument/2006/customXml" ds:itemID="{612A3E89-B848-4E7B-B500-119408A03E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регионы</vt:lpstr>
      <vt:lpstr>Начало и Правила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'Начало и Правила'!Область_печати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Назарова Виктория Витальевна</dc:creator>
  <cp:lastModifiedBy>Базыльникова Ольгв Юрьевна</cp:lastModifiedBy>
  <cp:lastPrinted>2025-05-16T13:21:33Z</cp:lastPrinted>
  <dcterms:created xsi:type="dcterms:W3CDTF">2015-06-05T18:19:34Z</dcterms:created>
  <dcterms:modified xsi:type="dcterms:W3CDTF">2026-02-16T04:30:51Z</dcterms:modified>
</cp:coreProperties>
</file>